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ndra\Desktop\Информатор 30.10.2020 мустра\"/>
    </mc:Choice>
  </mc:AlternateContent>
  <bookViews>
    <workbookView xWindow="-12" yWindow="-12" windowWidth="12612" windowHeight="11712"/>
  </bookViews>
  <sheets>
    <sheet name="OS" sheetId="1" r:id="rId1"/>
    <sheet name="Stari premdeti" sheetId="3" r:id="rId2"/>
    <sheet name="Izvrsenja" sheetId="4" r:id="rId3"/>
    <sheet name="RESNER" sheetId="5" r:id="rId4"/>
    <sheet name="NASPOR" sheetId="6" r:id="rId5"/>
    <sheet name="CEPEJ" sheetId="7" r:id="rId6"/>
  </sheets>
  <calcPr calcId="162913"/>
</workbook>
</file>

<file path=xl/calcChain.xml><?xml version="1.0" encoding="utf-8"?>
<calcChain xmlns="http://schemas.openxmlformats.org/spreadsheetml/2006/main">
  <c r="L98" i="7" l="1"/>
  <c r="K98" i="7"/>
  <c r="L97" i="7"/>
  <c r="K97" i="7"/>
  <c r="L96" i="7"/>
  <c r="K96" i="7"/>
  <c r="L95" i="7"/>
  <c r="K95" i="7"/>
  <c r="L94" i="7"/>
  <c r="K94" i="7"/>
  <c r="L93" i="7"/>
  <c r="K93" i="7"/>
  <c r="L92" i="7"/>
  <c r="K92" i="7"/>
  <c r="L91" i="7"/>
  <c r="K91" i="7"/>
  <c r="L90" i="7"/>
  <c r="K90" i="7"/>
  <c r="L89" i="7"/>
  <c r="K89" i="7"/>
  <c r="L88" i="7"/>
  <c r="K88" i="7"/>
  <c r="L87" i="7"/>
  <c r="K87" i="7"/>
  <c r="L84" i="7"/>
  <c r="K84" i="7"/>
  <c r="L83" i="7"/>
  <c r="K83" i="7"/>
  <c r="L82" i="7"/>
  <c r="K82" i="7"/>
  <c r="L81" i="7"/>
  <c r="K81" i="7"/>
  <c r="L80" i="7"/>
  <c r="K80" i="7"/>
  <c r="L79" i="7"/>
  <c r="K79" i="7"/>
  <c r="L78" i="7"/>
  <c r="K78" i="7"/>
  <c r="L76" i="7"/>
  <c r="K76" i="7"/>
  <c r="L75" i="7"/>
  <c r="K75" i="7"/>
  <c r="L74" i="7"/>
  <c r="K74" i="7"/>
  <c r="L73" i="7"/>
  <c r="K73" i="7"/>
  <c r="L72" i="7"/>
  <c r="K72" i="7"/>
  <c r="L71" i="7"/>
  <c r="K71" i="7"/>
  <c r="L70" i="7"/>
  <c r="K70" i="7"/>
  <c r="L69" i="7"/>
  <c r="K69" i="7"/>
  <c r="L68" i="7"/>
  <c r="K68" i="7"/>
  <c r="L67" i="7"/>
  <c r="K67" i="7"/>
  <c r="L66" i="7"/>
  <c r="K66" i="7"/>
  <c r="L65" i="7"/>
  <c r="K65" i="7"/>
  <c r="L64" i="7"/>
  <c r="K64" i="7"/>
  <c r="L63" i="7"/>
  <c r="K63" i="7"/>
  <c r="L62" i="7"/>
  <c r="K62" i="7"/>
  <c r="L61" i="7"/>
  <c r="K61" i="7"/>
  <c r="L60" i="7"/>
  <c r="K60" i="7"/>
  <c r="L59" i="7"/>
  <c r="K59" i="7"/>
  <c r="L58" i="7"/>
  <c r="K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L50" i="7"/>
  <c r="K50" i="7"/>
  <c r="L49" i="7"/>
  <c r="K49" i="7"/>
  <c r="L48" i="7"/>
  <c r="K48" i="7"/>
  <c r="L47" i="7"/>
  <c r="K47" i="7"/>
  <c r="L46" i="7"/>
  <c r="K46" i="7"/>
  <c r="L45" i="7"/>
  <c r="K45" i="7"/>
  <c r="L44" i="7"/>
  <c r="K44" i="7"/>
  <c r="L43" i="7"/>
  <c r="K43" i="7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4" i="7"/>
  <c r="K34" i="7"/>
  <c r="L33" i="7"/>
  <c r="K33" i="7"/>
  <c r="L32" i="7"/>
  <c r="K32" i="7"/>
  <c r="L31" i="7"/>
  <c r="K31" i="7"/>
  <c r="L30" i="7"/>
  <c r="K30" i="7"/>
  <c r="L29" i="7"/>
  <c r="K29" i="7"/>
  <c r="L28" i="7"/>
  <c r="K28" i="7"/>
  <c r="L27" i="7"/>
  <c r="K27" i="7"/>
  <c r="L24" i="7"/>
  <c r="K24" i="7"/>
  <c r="L23" i="7"/>
  <c r="K23" i="7"/>
  <c r="L22" i="7"/>
  <c r="K22" i="7"/>
  <c r="L21" i="7"/>
  <c r="K21" i="7"/>
  <c r="L20" i="7"/>
  <c r="K20" i="7"/>
  <c r="L19" i="7"/>
  <c r="K19" i="7"/>
  <c r="L18" i="7"/>
  <c r="K18" i="7"/>
  <c r="L17" i="7"/>
  <c r="K17" i="7"/>
  <c r="L16" i="7"/>
  <c r="K16" i="7"/>
  <c r="L14" i="7"/>
  <c r="K14" i="7"/>
  <c r="L13" i="7"/>
  <c r="K13" i="7"/>
  <c r="L11" i="7"/>
  <c r="K11" i="7"/>
  <c r="L10" i="7"/>
  <c r="K10" i="7"/>
  <c r="L9" i="7"/>
  <c r="K9" i="7"/>
  <c r="L8" i="7"/>
  <c r="K8" i="7"/>
  <c r="G98" i="7"/>
  <c r="E98" i="7"/>
  <c r="D98" i="7"/>
  <c r="C98" i="7"/>
  <c r="G97" i="7"/>
  <c r="E97" i="7"/>
  <c r="D97" i="7"/>
  <c r="C97" i="7"/>
  <c r="G96" i="7"/>
  <c r="E96" i="7"/>
  <c r="D96" i="7"/>
  <c r="C96" i="7"/>
  <c r="G95" i="7"/>
  <c r="E95" i="7"/>
  <c r="D95" i="7"/>
  <c r="C95" i="7"/>
  <c r="G94" i="7"/>
  <c r="E94" i="7"/>
  <c r="D94" i="7"/>
  <c r="C94" i="7"/>
  <c r="G93" i="7"/>
  <c r="E93" i="7"/>
  <c r="D93" i="7"/>
  <c r="C93" i="7"/>
  <c r="G92" i="7"/>
  <c r="E92" i="7"/>
  <c r="D92" i="7"/>
  <c r="C92" i="7"/>
  <c r="G91" i="7"/>
  <c r="E91" i="7"/>
  <c r="D91" i="7"/>
  <c r="C91" i="7"/>
  <c r="G90" i="7"/>
  <c r="E90" i="7"/>
  <c r="D90" i="7"/>
  <c r="C90" i="7"/>
  <c r="G89" i="7"/>
  <c r="E89" i="7"/>
  <c r="D89" i="7"/>
  <c r="C89" i="7"/>
  <c r="G88" i="7"/>
  <c r="E88" i="7"/>
  <c r="D88" i="7"/>
  <c r="C88" i="7"/>
  <c r="G87" i="7"/>
  <c r="E87" i="7"/>
  <c r="D87" i="7"/>
  <c r="C87" i="7"/>
  <c r="G84" i="7"/>
  <c r="E84" i="7"/>
  <c r="D84" i="7"/>
  <c r="C84" i="7"/>
  <c r="G83" i="7"/>
  <c r="E83" i="7"/>
  <c r="D83" i="7"/>
  <c r="C83" i="7"/>
  <c r="G82" i="7"/>
  <c r="E82" i="7"/>
  <c r="D82" i="7"/>
  <c r="C82" i="7"/>
  <c r="G81" i="7"/>
  <c r="E81" i="7"/>
  <c r="D81" i="7"/>
  <c r="C81" i="7"/>
  <c r="G80" i="7"/>
  <c r="E80" i="7"/>
  <c r="D80" i="7"/>
  <c r="C80" i="7"/>
  <c r="G79" i="7"/>
  <c r="E79" i="7"/>
  <c r="D79" i="7"/>
  <c r="C79" i="7"/>
  <c r="G78" i="7"/>
  <c r="E78" i="7"/>
  <c r="D78" i="7"/>
  <c r="C78" i="7"/>
  <c r="G76" i="7"/>
  <c r="E76" i="7"/>
  <c r="D76" i="7"/>
  <c r="C76" i="7"/>
  <c r="G75" i="7"/>
  <c r="E75" i="7"/>
  <c r="D75" i="7"/>
  <c r="C75" i="7"/>
  <c r="G74" i="7"/>
  <c r="E74" i="7"/>
  <c r="D74" i="7"/>
  <c r="C74" i="7"/>
  <c r="G73" i="7"/>
  <c r="E73" i="7"/>
  <c r="D73" i="7"/>
  <c r="C73" i="7"/>
  <c r="G72" i="7"/>
  <c r="E72" i="7"/>
  <c r="D72" i="7"/>
  <c r="C72" i="7"/>
  <c r="G71" i="7"/>
  <c r="E71" i="7"/>
  <c r="D71" i="7"/>
  <c r="C71" i="7"/>
  <c r="G70" i="7"/>
  <c r="E70" i="7"/>
  <c r="D70" i="7"/>
  <c r="C70" i="7"/>
  <c r="G69" i="7"/>
  <c r="E69" i="7"/>
  <c r="D69" i="7"/>
  <c r="C69" i="7"/>
  <c r="G68" i="7"/>
  <c r="E68" i="7"/>
  <c r="D68" i="7"/>
  <c r="C68" i="7"/>
  <c r="G67" i="7"/>
  <c r="E67" i="7"/>
  <c r="D67" i="7"/>
  <c r="C67" i="7"/>
  <c r="G66" i="7"/>
  <c r="E66" i="7"/>
  <c r="D66" i="7"/>
  <c r="C66" i="7"/>
  <c r="G65" i="7"/>
  <c r="E65" i="7"/>
  <c r="D65" i="7"/>
  <c r="C65" i="7"/>
  <c r="G64" i="7"/>
  <c r="E64" i="7"/>
  <c r="D64" i="7"/>
  <c r="C64" i="7"/>
  <c r="G63" i="7"/>
  <c r="E63" i="7"/>
  <c r="D63" i="7"/>
  <c r="C63" i="7"/>
  <c r="G62" i="7"/>
  <c r="E62" i="7"/>
  <c r="D62" i="7"/>
  <c r="C62" i="7"/>
  <c r="G61" i="7"/>
  <c r="E61" i="7"/>
  <c r="D61" i="7"/>
  <c r="C61" i="7"/>
  <c r="G60" i="7"/>
  <c r="E60" i="7"/>
  <c r="D60" i="7"/>
  <c r="C60" i="7"/>
  <c r="G59" i="7"/>
  <c r="E59" i="7"/>
  <c r="D59" i="7"/>
  <c r="C59" i="7"/>
  <c r="G58" i="7"/>
  <c r="E58" i="7"/>
  <c r="D58" i="7"/>
  <c r="C58" i="7"/>
  <c r="G57" i="7"/>
  <c r="E57" i="7"/>
  <c r="D57" i="7"/>
  <c r="C57" i="7"/>
  <c r="G56" i="7"/>
  <c r="E56" i="7"/>
  <c r="D56" i="7"/>
  <c r="C56" i="7"/>
  <c r="G55" i="7"/>
  <c r="E55" i="7"/>
  <c r="D55" i="7"/>
  <c r="C55" i="7"/>
  <c r="G54" i="7"/>
  <c r="E54" i="7"/>
  <c r="D54" i="7"/>
  <c r="C54" i="7"/>
  <c r="G53" i="7"/>
  <c r="E53" i="7"/>
  <c r="D53" i="7"/>
  <c r="C53" i="7"/>
  <c r="G52" i="7"/>
  <c r="E52" i="7"/>
  <c r="D52" i="7"/>
  <c r="C52" i="7"/>
  <c r="G51" i="7"/>
  <c r="E51" i="7"/>
  <c r="D51" i="7"/>
  <c r="C51" i="7"/>
  <c r="G50" i="7"/>
  <c r="E50" i="7"/>
  <c r="D50" i="7"/>
  <c r="C50" i="7"/>
  <c r="G49" i="7"/>
  <c r="E49" i="7"/>
  <c r="D49" i="7"/>
  <c r="C49" i="7"/>
  <c r="G48" i="7"/>
  <c r="E48" i="7"/>
  <c r="D48" i="7"/>
  <c r="C48" i="7"/>
  <c r="G47" i="7"/>
  <c r="E47" i="7"/>
  <c r="D47" i="7"/>
  <c r="C47" i="7"/>
  <c r="G46" i="7"/>
  <c r="E46" i="7"/>
  <c r="D46" i="7"/>
  <c r="C46" i="7"/>
  <c r="G45" i="7"/>
  <c r="E45" i="7"/>
  <c r="D45" i="7"/>
  <c r="C45" i="7"/>
  <c r="G44" i="7"/>
  <c r="E44" i="7"/>
  <c r="D44" i="7"/>
  <c r="C44" i="7"/>
  <c r="G43" i="7"/>
  <c r="E43" i="7"/>
  <c r="D43" i="7"/>
  <c r="C43" i="7"/>
  <c r="G42" i="7"/>
  <c r="E42" i="7"/>
  <c r="D42" i="7"/>
  <c r="C42" i="7"/>
  <c r="G41" i="7"/>
  <c r="E41" i="7"/>
  <c r="D41" i="7"/>
  <c r="C41" i="7"/>
  <c r="G40" i="7"/>
  <c r="E40" i="7"/>
  <c r="D40" i="7"/>
  <c r="C40" i="7"/>
  <c r="G39" i="7"/>
  <c r="E39" i="7"/>
  <c r="D39" i="7"/>
  <c r="C39" i="7"/>
  <c r="G38" i="7"/>
  <c r="E38" i="7"/>
  <c r="D38" i="7"/>
  <c r="C38" i="7"/>
  <c r="G37" i="7"/>
  <c r="E37" i="7"/>
  <c r="D37" i="7"/>
  <c r="C37" i="7"/>
  <c r="G36" i="7"/>
  <c r="E36" i="7"/>
  <c r="D36" i="7"/>
  <c r="C36" i="7"/>
  <c r="G35" i="7"/>
  <c r="E35" i="7"/>
  <c r="D35" i="7"/>
  <c r="C35" i="7"/>
  <c r="G34" i="7"/>
  <c r="E34" i="7"/>
  <c r="D34" i="7"/>
  <c r="C34" i="7"/>
  <c r="G33" i="7"/>
  <c r="E33" i="7"/>
  <c r="D33" i="7"/>
  <c r="C33" i="7"/>
  <c r="G32" i="7"/>
  <c r="E32" i="7"/>
  <c r="D32" i="7"/>
  <c r="C32" i="7"/>
  <c r="G31" i="7"/>
  <c r="E31" i="7"/>
  <c r="D31" i="7"/>
  <c r="C31" i="7"/>
  <c r="G30" i="7"/>
  <c r="E30" i="7"/>
  <c r="D30" i="7"/>
  <c r="C30" i="7"/>
  <c r="G29" i="7"/>
  <c r="E29" i="7"/>
  <c r="D29" i="7"/>
  <c r="C29" i="7"/>
  <c r="G28" i="7"/>
  <c r="E28" i="7"/>
  <c r="D28" i="7"/>
  <c r="C28" i="7"/>
  <c r="G27" i="7"/>
  <c r="E27" i="7"/>
  <c r="D27" i="7"/>
  <c r="C27" i="7"/>
  <c r="G24" i="7"/>
  <c r="E24" i="7"/>
  <c r="D24" i="7"/>
  <c r="C24" i="7"/>
  <c r="G23" i="7"/>
  <c r="E23" i="7"/>
  <c r="D23" i="7"/>
  <c r="C23" i="7"/>
  <c r="G22" i="7"/>
  <c r="E22" i="7"/>
  <c r="D22" i="7"/>
  <c r="C22" i="7"/>
  <c r="G21" i="7"/>
  <c r="E21" i="7"/>
  <c r="D21" i="7"/>
  <c r="C21" i="7"/>
  <c r="G20" i="7"/>
  <c r="E20" i="7"/>
  <c r="D20" i="7"/>
  <c r="C20" i="7"/>
  <c r="G19" i="7"/>
  <c r="E19" i="7"/>
  <c r="D19" i="7"/>
  <c r="C19" i="7"/>
  <c r="G18" i="7"/>
  <c r="E18" i="7"/>
  <c r="D18" i="7"/>
  <c r="C18" i="7"/>
  <c r="G17" i="7"/>
  <c r="E17" i="7"/>
  <c r="D17" i="7"/>
  <c r="C17" i="7"/>
  <c r="G16" i="7"/>
  <c r="E16" i="7"/>
  <c r="D16" i="7"/>
  <c r="C16" i="7"/>
  <c r="G14" i="7"/>
  <c r="E14" i="7"/>
  <c r="D14" i="7"/>
  <c r="C14" i="7"/>
  <c r="G13" i="7"/>
  <c r="E13" i="7"/>
  <c r="D13" i="7"/>
  <c r="C13" i="7"/>
  <c r="G11" i="7"/>
  <c r="E11" i="7"/>
  <c r="D11" i="7"/>
  <c r="C11" i="7"/>
  <c r="G10" i="7"/>
  <c r="E10" i="7"/>
  <c r="D10" i="7"/>
  <c r="C10" i="7"/>
  <c r="G9" i="7"/>
  <c r="E9" i="7"/>
  <c r="D9" i="7"/>
  <c r="C9" i="7"/>
  <c r="G8" i="7"/>
  <c r="E8" i="7"/>
  <c r="D8" i="7"/>
  <c r="C8" i="7"/>
  <c r="I99" i="7"/>
  <c r="I85" i="7"/>
  <c r="I26" i="7"/>
  <c r="I25" i="7"/>
  <c r="I15" i="7"/>
  <c r="I12" i="7"/>
  <c r="I77" i="7" s="1"/>
  <c r="I86" i="7" s="1"/>
  <c r="I100" i="7" s="1"/>
  <c r="H99" i="7"/>
  <c r="H85" i="7"/>
  <c r="H26" i="7"/>
  <c r="H25" i="7"/>
  <c r="H15" i="7"/>
  <c r="H12" i="7"/>
  <c r="H77" i="7" s="1"/>
  <c r="H86" i="7" s="1"/>
  <c r="H100" i="7" s="1"/>
  <c r="E103" i="7"/>
  <c r="D1" i="7"/>
  <c r="J2" i="7"/>
  <c r="F94" i="3"/>
  <c r="F93" i="3"/>
  <c r="F92" i="3"/>
  <c r="F91" i="3"/>
  <c r="F90" i="3"/>
  <c r="M90" i="3"/>
  <c r="F89" i="3"/>
  <c r="F88" i="3"/>
  <c r="O88" i="3"/>
  <c r="F87" i="3"/>
  <c r="F86" i="3"/>
  <c r="M86" i="3" s="1"/>
  <c r="F85" i="3"/>
  <c r="M85" i="3"/>
  <c r="F84" i="3"/>
  <c r="F83" i="3"/>
  <c r="F80" i="3"/>
  <c r="F79" i="3"/>
  <c r="O79" i="3" s="1"/>
  <c r="F78" i="3"/>
  <c r="O78" i="3"/>
  <c r="F77" i="3"/>
  <c r="F76" i="3"/>
  <c r="M76" i="3" s="1"/>
  <c r="F75" i="3"/>
  <c r="F74" i="3"/>
  <c r="O74" i="3" s="1"/>
  <c r="F72" i="3"/>
  <c r="F71" i="3"/>
  <c r="F70" i="3"/>
  <c r="M70" i="3" s="1"/>
  <c r="F69" i="3"/>
  <c r="M69" i="3"/>
  <c r="F68" i="3"/>
  <c r="F67" i="3"/>
  <c r="F66" i="3"/>
  <c r="M66" i="3"/>
  <c r="F65" i="3"/>
  <c r="F64" i="3"/>
  <c r="F63" i="3"/>
  <c r="F62" i="3"/>
  <c r="F61" i="3"/>
  <c r="F60" i="3"/>
  <c r="F59" i="3"/>
  <c r="M59" i="3"/>
  <c r="F58" i="3"/>
  <c r="F57" i="3"/>
  <c r="F56" i="3"/>
  <c r="F55" i="3"/>
  <c r="O55" i="3"/>
  <c r="F54" i="3"/>
  <c r="M54" i="3" s="1"/>
  <c r="F53" i="3"/>
  <c r="F52" i="3"/>
  <c r="O52" i="3" s="1"/>
  <c r="F51" i="3"/>
  <c r="F50" i="3"/>
  <c r="O50" i="3"/>
  <c r="F49" i="3"/>
  <c r="O49" i="3" s="1"/>
  <c r="F48" i="3"/>
  <c r="F47" i="3"/>
  <c r="F46" i="3"/>
  <c r="O46" i="3" s="1"/>
  <c r="F45" i="3"/>
  <c r="F44" i="3"/>
  <c r="F43" i="3"/>
  <c r="F42" i="3"/>
  <c r="O42" i="3"/>
  <c r="F41" i="3"/>
  <c r="F40" i="3"/>
  <c r="F39" i="3"/>
  <c r="M39" i="3"/>
  <c r="F38" i="3"/>
  <c r="O38" i="3" s="1"/>
  <c r="F37" i="3"/>
  <c r="F36" i="3"/>
  <c r="F35" i="3"/>
  <c r="F34" i="3"/>
  <c r="M34" i="3" s="1"/>
  <c r="F33" i="3"/>
  <c r="O33" i="3"/>
  <c r="F32" i="3"/>
  <c r="F31" i="3"/>
  <c r="F30" i="3"/>
  <c r="O30" i="3"/>
  <c r="F29" i="3"/>
  <c r="F28" i="3"/>
  <c r="F27" i="3"/>
  <c r="F26" i="3"/>
  <c r="O26" i="3" s="1"/>
  <c r="F25" i="3"/>
  <c r="F24" i="3"/>
  <c r="F23" i="3"/>
  <c r="F20" i="3"/>
  <c r="F19" i="3"/>
  <c r="F18" i="3"/>
  <c r="M18" i="3"/>
  <c r="F17" i="3"/>
  <c r="F16" i="3"/>
  <c r="F15" i="3"/>
  <c r="F14" i="3"/>
  <c r="M14" i="3" s="1"/>
  <c r="F13" i="3"/>
  <c r="F12" i="3"/>
  <c r="F10" i="3"/>
  <c r="O10" i="3" s="1"/>
  <c r="F9" i="3"/>
  <c r="O9" i="3" s="1"/>
  <c r="F7" i="3"/>
  <c r="F6" i="3"/>
  <c r="F5" i="3"/>
  <c r="F4" i="3"/>
  <c r="F21" i="5"/>
  <c r="F11" i="5"/>
  <c r="E9" i="4"/>
  <c r="E8" i="4"/>
  <c r="M93" i="3"/>
  <c r="M89" i="3"/>
  <c r="M84" i="3"/>
  <c r="M79" i="3"/>
  <c r="O71" i="3"/>
  <c r="O68" i="3"/>
  <c r="M67" i="3"/>
  <c r="M64" i="3"/>
  <c r="M61" i="3"/>
  <c r="O57" i="3"/>
  <c r="O53" i="3"/>
  <c r="M43" i="3"/>
  <c r="O35" i="3"/>
  <c r="M31" i="3"/>
  <c r="M27" i="3"/>
  <c r="O25" i="3"/>
  <c r="O24" i="3"/>
  <c r="M15" i="3"/>
  <c r="AI98" i="1"/>
  <c r="AI97" i="1"/>
  <c r="AI96" i="1"/>
  <c r="AI95" i="1"/>
  <c r="AI94" i="1"/>
  <c r="AI93" i="1"/>
  <c r="AI92" i="1"/>
  <c r="AI91" i="1"/>
  <c r="AI90" i="1"/>
  <c r="AI89" i="1"/>
  <c r="AI88" i="1"/>
  <c r="AI87" i="1"/>
  <c r="AI84" i="1"/>
  <c r="AI83" i="1"/>
  <c r="AI82" i="1"/>
  <c r="AI81" i="1"/>
  <c r="AI80" i="1"/>
  <c r="AI79" i="1"/>
  <c r="AI78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4" i="1"/>
  <c r="AI23" i="1"/>
  <c r="AI22" i="1"/>
  <c r="AI21" i="1"/>
  <c r="AI20" i="1"/>
  <c r="AI19" i="1"/>
  <c r="AI18" i="1"/>
  <c r="AI17" i="1"/>
  <c r="AI16" i="1"/>
  <c r="AI14" i="1"/>
  <c r="AI13" i="1"/>
  <c r="AI11" i="1"/>
  <c r="AI10" i="1"/>
  <c r="AI9" i="1"/>
  <c r="AI8" i="1"/>
  <c r="I98" i="1"/>
  <c r="AM97" i="1"/>
  <c r="Q97" i="1"/>
  <c r="I97" i="1"/>
  <c r="AM96" i="1"/>
  <c r="Q96" i="1"/>
  <c r="I96" i="1"/>
  <c r="AM95" i="1"/>
  <c r="Q95" i="1"/>
  <c r="I95" i="1"/>
  <c r="AM94" i="1"/>
  <c r="Q94" i="1"/>
  <c r="I94" i="1"/>
  <c r="AM93" i="1"/>
  <c r="Q93" i="1"/>
  <c r="I93" i="1"/>
  <c r="AM92" i="1"/>
  <c r="Q92" i="1"/>
  <c r="I92" i="1"/>
  <c r="AM91" i="1"/>
  <c r="Q91" i="1"/>
  <c r="I91" i="1"/>
  <c r="AM90" i="1"/>
  <c r="Q90" i="1"/>
  <c r="I90" i="1"/>
  <c r="I89" i="1"/>
  <c r="AM88" i="1"/>
  <c r="Q88" i="1"/>
  <c r="I88" i="1"/>
  <c r="I87" i="1"/>
  <c r="AM85" i="1"/>
  <c r="Q85" i="1"/>
  <c r="I85" i="1"/>
  <c r="AM84" i="1"/>
  <c r="Q84" i="1"/>
  <c r="I84" i="1"/>
  <c r="AM83" i="1"/>
  <c r="Q83" i="1"/>
  <c r="I83" i="1"/>
  <c r="AM82" i="1"/>
  <c r="Q82" i="1"/>
  <c r="I82" i="1"/>
  <c r="AM81" i="1"/>
  <c r="Q81" i="1"/>
  <c r="I81" i="1"/>
  <c r="AM80" i="1"/>
  <c r="Q80" i="1"/>
  <c r="I80" i="1"/>
  <c r="AM79" i="1"/>
  <c r="Q79" i="1"/>
  <c r="I79" i="1"/>
  <c r="AM78" i="1"/>
  <c r="Q78" i="1"/>
  <c r="I78" i="1"/>
  <c r="I76" i="1"/>
  <c r="AM75" i="1"/>
  <c r="Q75" i="1"/>
  <c r="I75" i="1"/>
  <c r="AM74" i="1"/>
  <c r="Q74" i="1"/>
  <c r="I74" i="1"/>
  <c r="AM73" i="1"/>
  <c r="Q73" i="1"/>
  <c r="I73" i="1"/>
  <c r="AM72" i="1"/>
  <c r="Q72" i="1"/>
  <c r="I72" i="1"/>
  <c r="AM71" i="1"/>
  <c r="Q71" i="1"/>
  <c r="I71" i="1"/>
  <c r="AM70" i="1"/>
  <c r="Q70" i="1"/>
  <c r="I70" i="1"/>
  <c r="AM69" i="1"/>
  <c r="Q69" i="1"/>
  <c r="I69" i="1"/>
  <c r="AM68" i="1"/>
  <c r="Q68" i="1"/>
  <c r="I68" i="1"/>
  <c r="AM67" i="1"/>
  <c r="Q67" i="1"/>
  <c r="I67" i="1"/>
  <c r="AM66" i="1"/>
  <c r="Q66" i="1"/>
  <c r="I66" i="1"/>
  <c r="AM65" i="1"/>
  <c r="Q65" i="1"/>
  <c r="I65" i="1"/>
  <c r="AM64" i="1"/>
  <c r="Q64" i="1"/>
  <c r="I64" i="1"/>
  <c r="AM63" i="1"/>
  <c r="Q63" i="1"/>
  <c r="I63" i="1"/>
  <c r="AM62" i="1"/>
  <c r="Q62" i="1"/>
  <c r="I62" i="1"/>
  <c r="AM61" i="1"/>
  <c r="Q61" i="1"/>
  <c r="I61" i="1"/>
  <c r="AM60" i="1"/>
  <c r="Q60" i="1"/>
  <c r="I60" i="1"/>
  <c r="AM59" i="1"/>
  <c r="Q59" i="1"/>
  <c r="I59" i="1"/>
  <c r="AM58" i="1"/>
  <c r="Q58" i="1"/>
  <c r="I58" i="1"/>
  <c r="AM57" i="1"/>
  <c r="Q57" i="1"/>
  <c r="I57" i="1"/>
  <c r="AM56" i="1"/>
  <c r="Q56" i="1"/>
  <c r="I56" i="1"/>
  <c r="AM55" i="1"/>
  <c r="Q55" i="1"/>
  <c r="I55" i="1"/>
  <c r="AM54" i="1"/>
  <c r="Q54" i="1"/>
  <c r="I54" i="1"/>
  <c r="AM53" i="1"/>
  <c r="Q53" i="1"/>
  <c r="I53" i="1"/>
  <c r="AM52" i="1"/>
  <c r="Q52" i="1"/>
  <c r="I52" i="1"/>
  <c r="I51" i="1"/>
  <c r="I50" i="1"/>
  <c r="AM49" i="1"/>
  <c r="Q49" i="1"/>
  <c r="I49" i="1"/>
  <c r="AM48" i="1"/>
  <c r="Q48" i="1"/>
  <c r="I48" i="1"/>
  <c r="AM47" i="1"/>
  <c r="Q47" i="1"/>
  <c r="I47" i="1"/>
  <c r="AM46" i="1"/>
  <c r="Q46" i="1"/>
  <c r="I46" i="1"/>
  <c r="AM45" i="1"/>
  <c r="Q45" i="1"/>
  <c r="I45" i="1"/>
  <c r="AM44" i="1"/>
  <c r="Q44" i="1"/>
  <c r="I44" i="1"/>
  <c r="AM43" i="1"/>
  <c r="Q43" i="1"/>
  <c r="I43" i="1"/>
  <c r="AM42" i="1"/>
  <c r="Q42" i="1"/>
  <c r="I42" i="1"/>
  <c r="AM41" i="1"/>
  <c r="Q41" i="1"/>
  <c r="I41" i="1"/>
  <c r="I40" i="1"/>
  <c r="AM39" i="1"/>
  <c r="Q39" i="1"/>
  <c r="I39" i="1"/>
  <c r="AM38" i="1"/>
  <c r="Q38" i="1"/>
  <c r="I38" i="1"/>
  <c r="AM37" i="1"/>
  <c r="Q37" i="1"/>
  <c r="I37" i="1"/>
  <c r="I36" i="1"/>
  <c r="AM35" i="1"/>
  <c r="Q35" i="1"/>
  <c r="I35" i="1"/>
  <c r="AM34" i="1"/>
  <c r="Q34" i="1"/>
  <c r="I34" i="1"/>
  <c r="I33" i="1"/>
  <c r="AM32" i="1"/>
  <c r="Q32" i="1"/>
  <c r="I32" i="1"/>
  <c r="AM31" i="1"/>
  <c r="Q31" i="1"/>
  <c r="I31" i="1"/>
  <c r="AM30" i="1"/>
  <c r="Q30" i="1"/>
  <c r="I30" i="1"/>
  <c r="AM29" i="1"/>
  <c r="Q29" i="1"/>
  <c r="I29" i="1"/>
  <c r="AM28" i="1"/>
  <c r="Q28" i="1"/>
  <c r="I28" i="1"/>
  <c r="I27" i="1"/>
  <c r="AM24" i="1"/>
  <c r="Q24" i="1"/>
  <c r="I24" i="1"/>
  <c r="AM23" i="1"/>
  <c r="Q23" i="1"/>
  <c r="I23" i="1"/>
  <c r="AM22" i="1"/>
  <c r="Q22" i="1"/>
  <c r="I22" i="1"/>
  <c r="AM21" i="1"/>
  <c r="Q21" i="1"/>
  <c r="I21" i="1"/>
  <c r="AM20" i="1"/>
  <c r="Q20" i="1"/>
  <c r="I20" i="1"/>
  <c r="AM19" i="1"/>
  <c r="Q19" i="1"/>
  <c r="I19" i="1"/>
  <c r="AM18" i="1"/>
  <c r="Q18" i="1"/>
  <c r="I18" i="1"/>
  <c r="I17" i="1"/>
  <c r="I16" i="1"/>
  <c r="I14" i="1"/>
  <c r="I13" i="1"/>
  <c r="I11" i="1"/>
  <c r="I10" i="1"/>
  <c r="AM9" i="1"/>
  <c r="Q9" i="1"/>
  <c r="I9" i="1"/>
  <c r="I8" i="1"/>
  <c r="D9" i="4"/>
  <c r="D8" i="4"/>
  <c r="C9" i="4"/>
  <c r="C8" i="4"/>
  <c r="M7" i="6"/>
  <c r="N7" i="6" s="1"/>
  <c r="M6" i="6"/>
  <c r="L7" i="6"/>
  <c r="L6" i="6"/>
  <c r="F7" i="6"/>
  <c r="F6" i="6"/>
  <c r="H10" i="4"/>
  <c r="G10" i="4"/>
  <c r="F10" i="4"/>
  <c r="J8" i="6"/>
  <c r="J9" i="6" s="1"/>
  <c r="H8" i="6"/>
  <c r="H9" i="6" s="1"/>
  <c r="G8" i="6"/>
  <c r="G9" i="6" s="1"/>
  <c r="E8" i="6"/>
  <c r="E9" i="6" s="1"/>
  <c r="D8" i="6"/>
  <c r="D9" i="6" s="1"/>
  <c r="C8" i="6"/>
  <c r="F12" i="6"/>
  <c r="D1" i="6"/>
  <c r="I7" i="6"/>
  <c r="I6" i="6"/>
  <c r="I9" i="6" s="1"/>
  <c r="J2" i="6"/>
  <c r="N72" i="3"/>
  <c r="D72" i="3"/>
  <c r="K72" i="3" s="1"/>
  <c r="J76" i="1"/>
  <c r="E72" i="3" s="1"/>
  <c r="J72" i="3" s="1"/>
  <c r="M76" i="1"/>
  <c r="I8" i="6" s="1"/>
  <c r="U76" i="1"/>
  <c r="V76" i="1"/>
  <c r="W76" i="1"/>
  <c r="AE76" i="1" s="1"/>
  <c r="AF76" i="1"/>
  <c r="AK76" i="1"/>
  <c r="W9" i="1"/>
  <c r="AA9" i="1" s="1"/>
  <c r="W10" i="1"/>
  <c r="AA10" i="1" s="1"/>
  <c r="W11" i="1"/>
  <c r="AC11" i="1" s="1"/>
  <c r="W13" i="1"/>
  <c r="W14" i="1"/>
  <c r="AC14" i="1"/>
  <c r="W16" i="1"/>
  <c r="W17" i="1"/>
  <c r="W18" i="1"/>
  <c r="AA18" i="1"/>
  <c r="W19" i="1"/>
  <c r="Y19" i="1"/>
  <c r="W20" i="1"/>
  <c r="AE20" i="1"/>
  <c r="W21" i="1"/>
  <c r="W22" i="1"/>
  <c r="Y22" i="1" s="1"/>
  <c r="W23" i="1"/>
  <c r="AE23" i="1" s="1"/>
  <c r="W24" i="1"/>
  <c r="W27" i="1"/>
  <c r="W28" i="1"/>
  <c r="W29" i="1"/>
  <c r="W30" i="1"/>
  <c r="AC30" i="1" s="1"/>
  <c r="W31" i="1"/>
  <c r="AE31" i="1" s="1"/>
  <c r="W32" i="1"/>
  <c r="W33" i="1"/>
  <c r="W34" i="1"/>
  <c r="Y34" i="1" s="1"/>
  <c r="W35" i="1"/>
  <c r="AC35" i="1" s="1"/>
  <c r="W36" i="1"/>
  <c r="W37" i="1"/>
  <c r="W38" i="1"/>
  <c r="W39" i="1"/>
  <c r="AA39" i="1"/>
  <c r="W40" i="1"/>
  <c r="W41" i="1"/>
  <c r="W42" i="1"/>
  <c r="AC42" i="1"/>
  <c r="W43" i="1"/>
  <c r="W44" i="1"/>
  <c r="W45" i="1"/>
  <c r="W46" i="1"/>
  <c r="W47" i="1"/>
  <c r="W48" i="1"/>
  <c r="W49" i="1"/>
  <c r="W50" i="1"/>
  <c r="AE50" i="1" s="1"/>
  <c r="W51" i="1"/>
  <c r="W52" i="1"/>
  <c r="W53" i="1"/>
  <c r="W54" i="1"/>
  <c r="W55" i="1"/>
  <c r="W56" i="1"/>
  <c r="W57" i="1"/>
  <c r="W58" i="1"/>
  <c r="AE58" i="1"/>
  <c r="W59" i="1"/>
  <c r="W60" i="1"/>
  <c r="W61" i="1"/>
  <c r="W62" i="1"/>
  <c r="AA62" i="1" s="1"/>
  <c r="W63" i="1"/>
  <c r="AE63" i="1" s="1"/>
  <c r="W64" i="1"/>
  <c r="AE64" i="1" s="1"/>
  <c r="W65" i="1"/>
  <c r="W66" i="1"/>
  <c r="AC66" i="1"/>
  <c r="W67" i="1"/>
  <c r="AC67" i="1"/>
  <c r="W68" i="1"/>
  <c r="W69" i="1"/>
  <c r="W70" i="1"/>
  <c r="AE70" i="1"/>
  <c r="W71" i="1"/>
  <c r="AC71" i="1"/>
  <c r="W72" i="1"/>
  <c r="AE72" i="1"/>
  <c r="W73" i="1"/>
  <c r="AE73" i="1"/>
  <c r="W74" i="1"/>
  <c r="AC74" i="1"/>
  <c r="W75" i="1"/>
  <c r="AE75" i="1"/>
  <c r="W78" i="1"/>
  <c r="W79" i="1"/>
  <c r="AE79" i="1" s="1"/>
  <c r="W80" i="1"/>
  <c r="AE80" i="1" s="1"/>
  <c r="W81" i="1"/>
  <c r="W82" i="1"/>
  <c r="Y82" i="1"/>
  <c r="W83" i="1"/>
  <c r="AC83" i="1"/>
  <c r="W84" i="1"/>
  <c r="Y84" i="1"/>
  <c r="W87" i="1"/>
  <c r="Y87" i="1"/>
  <c r="W88" i="1"/>
  <c r="W89" i="1"/>
  <c r="W90" i="1"/>
  <c r="W91" i="1"/>
  <c r="Y91" i="1" s="1"/>
  <c r="W92" i="1"/>
  <c r="AC92" i="1" s="1"/>
  <c r="W93" i="1"/>
  <c r="W94" i="1"/>
  <c r="W95" i="1"/>
  <c r="W96" i="1"/>
  <c r="AC96" i="1"/>
  <c r="W97" i="1"/>
  <c r="W98" i="1"/>
  <c r="AE38" i="1"/>
  <c r="AC46" i="1"/>
  <c r="AE54" i="1"/>
  <c r="AA47" i="1"/>
  <c r="Y51" i="1"/>
  <c r="AA55" i="1"/>
  <c r="AE71" i="1"/>
  <c r="AE88" i="1"/>
  <c r="O18" i="5"/>
  <c r="O19" i="5"/>
  <c r="O20" i="5"/>
  <c r="O17" i="5"/>
  <c r="N20" i="5"/>
  <c r="N19" i="5"/>
  <c r="P19" i="5" s="1"/>
  <c r="N18" i="5"/>
  <c r="N17" i="5"/>
  <c r="N8" i="5"/>
  <c r="O8" i="5"/>
  <c r="N9" i="5"/>
  <c r="O9" i="5"/>
  <c r="P9" i="5"/>
  <c r="N10" i="5"/>
  <c r="O10" i="5"/>
  <c r="O7" i="5"/>
  <c r="N7" i="5"/>
  <c r="D21" i="5"/>
  <c r="E21" i="5"/>
  <c r="G21" i="5"/>
  <c r="H21" i="5"/>
  <c r="I21" i="5"/>
  <c r="J21" i="5"/>
  <c r="K21" i="5"/>
  <c r="D11" i="5"/>
  <c r="E11" i="5"/>
  <c r="G11" i="5"/>
  <c r="H11" i="5"/>
  <c r="I11" i="5"/>
  <c r="G8" i="3"/>
  <c r="H8" i="3"/>
  <c r="I8" i="3"/>
  <c r="AD12" i="1"/>
  <c r="AB12" i="1"/>
  <c r="Z12" i="1"/>
  <c r="X12" i="1"/>
  <c r="T12" i="1"/>
  <c r="L12" i="7" s="1"/>
  <c r="S12" i="1"/>
  <c r="K12" i="7" s="1"/>
  <c r="R12" i="1"/>
  <c r="G12" i="7" s="1"/>
  <c r="P12" i="1"/>
  <c r="O12" i="1"/>
  <c r="O21" i="5"/>
  <c r="N12" i="1"/>
  <c r="L12" i="1"/>
  <c r="K12" i="1"/>
  <c r="H12" i="1"/>
  <c r="E12" i="7" s="1"/>
  <c r="G12" i="1"/>
  <c r="I12" i="1" s="1"/>
  <c r="F12" i="1"/>
  <c r="E12" i="1"/>
  <c r="D12" i="1"/>
  <c r="L18" i="5"/>
  <c r="L19" i="5"/>
  <c r="L20" i="5"/>
  <c r="L17" i="5"/>
  <c r="C8" i="5"/>
  <c r="C9" i="5"/>
  <c r="C10" i="5"/>
  <c r="C7" i="5"/>
  <c r="H25" i="5"/>
  <c r="D1" i="5"/>
  <c r="B9" i="4"/>
  <c r="B8" i="4"/>
  <c r="AA1" i="1"/>
  <c r="H99" i="3"/>
  <c r="E13" i="4"/>
  <c r="G95" i="3"/>
  <c r="F95" i="3" s="1"/>
  <c r="M95" i="3" s="1"/>
  <c r="H95" i="3"/>
  <c r="I95" i="3"/>
  <c r="D93" i="3"/>
  <c r="K93" i="3"/>
  <c r="N93" i="3"/>
  <c r="D94" i="3"/>
  <c r="K94" i="3" s="1"/>
  <c r="N94" i="3"/>
  <c r="D58" i="3"/>
  <c r="K58" i="3" s="1"/>
  <c r="N58" i="3"/>
  <c r="D59" i="3"/>
  <c r="K59" i="3" s="1"/>
  <c r="N59" i="3"/>
  <c r="D60" i="3"/>
  <c r="K60" i="3"/>
  <c r="M60" i="3"/>
  <c r="N60" i="3"/>
  <c r="AD99" i="1"/>
  <c r="AB99" i="1"/>
  <c r="Z99" i="1"/>
  <c r="X99" i="1"/>
  <c r="S99" i="1"/>
  <c r="K99" i="7" s="1"/>
  <c r="T99" i="1"/>
  <c r="L99" i="7" s="1"/>
  <c r="R99" i="1"/>
  <c r="G99" i="7" s="1"/>
  <c r="O99" i="1"/>
  <c r="P99" i="1"/>
  <c r="N99" i="1"/>
  <c r="L99" i="1"/>
  <c r="K99" i="1"/>
  <c r="E99" i="1"/>
  <c r="F99" i="1"/>
  <c r="G99" i="1"/>
  <c r="I99" i="1" s="1"/>
  <c r="H99" i="1"/>
  <c r="E99" i="7" s="1"/>
  <c r="D99" i="1"/>
  <c r="J99" i="1" s="1"/>
  <c r="AM99" i="1" s="1"/>
  <c r="J97" i="1"/>
  <c r="M97" i="1"/>
  <c r="AH97" i="1" s="1"/>
  <c r="U97" i="1"/>
  <c r="V97" i="1"/>
  <c r="AF97" i="1"/>
  <c r="AJ97" i="1"/>
  <c r="AK97" i="1"/>
  <c r="J98" i="1"/>
  <c r="AM98" i="1"/>
  <c r="M98" i="1"/>
  <c r="AH98" i="1"/>
  <c r="U98" i="1"/>
  <c r="V98" i="1"/>
  <c r="AC98" i="1"/>
  <c r="AJ98" i="1"/>
  <c r="J62" i="1"/>
  <c r="AG62" i="1"/>
  <c r="M62" i="1"/>
  <c r="F62" i="7" s="1"/>
  <c r="AH62" i="1"/>
  <c r="U62" i="1"/>
  <c r="V62" i="1"/>
  <c r="AF62" i="1"/>
  <c r="AJ62" i="1"/>
  <c r="AK62" i="1"/>
  <c r="J63" i="1"/>
  <c r="E59" i="3" s="1"/>
  <c r="J59" i="3" s="1"/>
  <c r="M63" i="1"/>
  <c r="F63" i="7" s="1"/>
  <c r="U63" i="1"/>
  <c r="V63" i="1"/>
  <c r="AF63" i="1"/>
  <c r="AJ63" i="1"/>
  <c r="AK63" i="1"/>
  <c r="J64" i="1"/>
  <c r="M64" i="1"/>
  <c r="F64" i="7" s="1"/>
  <c r="AH64" i="1"/>
  <c r="U64" i="1"/>
  <c r="V64" i="1"/>
  <c r="AF64" i="1"/>
  <c r="AJ64" i="1"/>
  <c r="AK64" i="1"/>
  <c r="N61" i="3"/>
  <c r="N62" i="3"/>
  <c r="N63" i="3"/>
  <c r="N64" i="3"/>
  <c r="N65" i="3"/>
  <c r="N66" i="3"/>
  <c r="N67" i="3"/>
  <c r="N68" i="3"/>
  <c r="N69" i="3"/>
  <c r="N70" i="3"/>
  <c r="N71" i="3"/>
  <c r="D61" i="3"/>
  <c r="K61" i="3" s="1"/>
  <c r="D62" i="3"/>
  <c r="K62" i="3" s="1"/>
  <c r="D63" i="3"/>
  <c r="K63" i="3" s="1"/>
  <c r="O63" i="3"/>
  <c r="D64" i="3"/>
  <c r="K64" i="3" s="1"/>
  <c r="O64" i="3"/>
  <c r="D65" i="3"/>
  <c r="K65" i="3" s="1"/>
  <c r="D66" i="3"/>
  <c r="K66" i="3" s="1"/>
  <c r="D67" i="3"/>
  <c r="K67" i="3" s="1"/>
  <c r="D68" i="3"/>
  <c r="K68" i="3" s="1"/>
  <c r="D69" i="3"/>
  <c r="K69" i="3"/>
  <c r="D70" i="3"/>
  <c r="K70" i="3" s="1"/>
  <c r="D71" i="3"/>
  <c r="K71" i="3" s="1"/>
  <c r="J65" i="1"/>
  <c r="E61" i="3" s="1"/>
  <c r="J61" i="3" s="1"/>
  <c r="M65" i="1"/>
  <c r="F65" i="7" s="1"/>
  <c r="U65" i="1"/>
  <c r="V65" i="1"/>
  <c r="AA65" i="1"/>
  <c r="AF65" i="1"/>
  <c r="AJ65" i="1"/>
  <c r="AK65" i="1"/>
  <c r="J66" i="1"/>
  <c r="M66" i="1"/>
  <c r="F66" i="7" s="1"/>
  <c r="U66" i="1"/>
  <c r="V66" i="1"/>
  <c r="AF66" i="1"/>
  <c r="AK66" i="1"/>
  <c r="J67" i="1"/>
  <c r="E63" i="3" s="1"/>
  <c r="J63" i="3" s="1"/>
  <c r="M67" i="1"/>
  <c r="AH67" i="1" s="1"/>
  <c r="U67" i="1"/>
  <c r="V67" i="1"/>
  <c r="AF67" i="1"/>
  <c r="AJ67" i="1"/>
  <c r="J68" i="1"/>
  <c r="E64" i="3" s="1"/>
  <c r="J64" i="3" s="1"/>
  <c r="M68" i="1"/>
  <c r="F68" i="7" s="1"/>
  <c r="U68" i="1"/>
  <c r="V68" i="1"/>
  <c r="AE68" i="1"/>
  <c r="AF68" i="1"/>
  <c r="AG68" i="1"/>
  <c r="AJ68" i="1"/>
  <c r="AK68" i="1"/>
  <c r="J69" i="1"/>
  <c r="AG69" i="1" s="1"/>
  <c r="M69" i="1"/>
  <c r="F69" i="7" s="1"/>
  <c r="U69" i="1"/>
  <c r="V69" i="1"/>
  <c r="AA69" i="1"/>
  <c r="AC69" i="1"/>
  <c r="AF69" i="1"/>
  <c r="AJ69" i="1"/>
  <c r="AK69" i="1"/>
  <c r="J70" i="1"/>
  <c r="E66" i="3"/>
  <c r="J66" i="3" s="1"/>
  <c r="M70" i="1"/>
  <c r="AH70" i="1" s="1"/>
  <c r="U70" i="1"/>
  <c r="V70" i="1"/>
  <c r="AF70" i="1"/>
  <c r="AJ70" i="1"/>
  <c r="AK70" i="1"/>
  <c r="J71" i="1"/>
  <c r="E67" i="3" s="1"/>
  <c r="J67" i="3" s="1"/>
  <c r="M71" i="1"/>
  <c r="F71" i="7" s="1"/>
  <c r="AH71" i="1"/>
  <c r="U71" i="1"/>
  <c r="V71" i="1"/>
  <c r="AF71" i="1"/>
  <c r="AJ71" i="1"/>
  <c r="AK71" i="1"/>
  <c r="J72" i="1"/>
  <c r="AG72" i="1" s="1"/>
  <c r="M72" i="1"/>
  <c r="AL72" i="1" s="1"/>
  <c r="U72" i="1"/>
  <c r="V72" i="1"/>
  <c r="AF72" i="1"/>
  <c r="AJ72" i="1"/>
  <c r="AK72" i="1"/>
  <c r="J73" i="1"/>
  <c r="M73" i="1"/>
  <c r="F73" i="7" s="1"/>
  <c r="U73" i="1"/>
  <c r="V73" i="1"/>
  <c r="AF73" i="1"/>
  <c r="AJ73" i="1"/>
  <c r="AK73" i="1"/>
  <c r="J74" i="1"/>
  <c r="AG74" i="1" s="1"/>
  <c r="M74" i="1"/>
  <c r="AH74" i="1" s="1"/>
  <c r="U74" i="1"/>
  <c r="V74" i="1"/>
  <c r="AF74" i="1"/>
  <c r="AJ74" i="1"/>
  <c r="AK74" i="1"/>
  <c r="J75" i="1"/>
  <c r="M75" i="1"/>
  <c r="AH75" i="1" s="1"/>
  <c r="U75" i="1"/>
  <c r="V75" i="1"/>
  <c r="AF75" i="1"/>
  <c r="AJ75" i="1"/>
  <c r="AK75" i="1"/>
  <c r="D5" i="3"/>
  <c r="K5" i="3" s="1"/>
  <c r="D6" i="3"/>
  <c r="K6" i="3" s="1"/>
  <c r="D7" i="3"/>
  <c r="K7" i="3" s="1"/>
  <c r="D8" i="3"/>
  <c r="D9" i="3"/>
  <c r="K9" i="3" s="1"/>
  <c r="D10" i="3"/>
  <c r="K10" i="3" s="1"/>
  <c r="D11" i="3"/>
  <c r="D12" i="3"/>
  <c r="K12" i="3" s="1"/>
  <c r="D13" i="3"/>
  <c r="K13" i="3"/>
  <c r="D14" i="3"/>
  <c r="K14" i="3" s="1"/>
  <c r="D15" i="3"/>
  <c r="K15" i="3" s="1"/>
  <c r="D16" i="3"/>
  <c r="K16" i="3" s="1"/>
  <c r="D17" i="3"/>
  <c r="K17" i="3" s="1"/>
  <c r="D18" i="3"/>
  <c r="K18" i="3" s="1"/>
  <c r="D19" i="3"/>
  <c r="K19" i="3" s="1"/>
  <c r="D20" i="3"/>
  <c r="K20" i="3" s="1"/>
  <c r="D21" i="3"/>
  <c r="D22" i="3"/>
  <c r="D23" i="3"/>
  <c r="K23" i="3" s="1"/>
  <c r="D24" i="3"/>
  <c r="K24" i="3" s="1"/>
  <c r="D25" i="3"/>
  <c r="K25" i="3" s="1"/>
  <c r="D26" i="3"/>
  <c r="K26" i="3" s="1"/>
  <c r="D27" i="3"/>
  <c r="K27" i="3" s="1"/>
  <c r="D28" i="3"/>
  <c r="K28" i="3" s="1"/>
  <c r="D29" i="3"/>
  <c r="K29" i="3" s="1"/>
  <c r="D30" i="3"/>
  <c r="K30" i="3" s="1"/>
  <c r="D31" i="3"/>
  <c r="K31" i="3" s="1"/>
  <c r="D32" i="3"/>
  <c r="K32" i="3" s="1"/>
  <c r="D33" i="3"/>
  <c r="K33" i="3" s="1"/>
  <c r="D34" i="3"/>
  <c r="K34" i="3" s="1"/>
  <c r="D35" i="3"/>
  <c r="K35" i="3" s="1"/>
  <c r="D36" i="3"/>
  <c r="K36" i="3" s="1"/>
  <c r="D37" i="3"/>
  <c r="K37" i="3" s="1"/>
  <c r="D38" i="3"/>
  <c r="K38" i="3" s="1"/>
  <c r="D39" i="3"/>
  <c r="K39" i="3" s="1"/>
  <c r="D40" i="3"/>
  <c r="K40" i="3" s="1"/>
  <c r="D41" i="3"/>
  <c r="K41" i="3" s="1"/>
  <c r="D42" i="3"/>
  <c r="K42" i="3" s="1"/>
  <c r="D43" i="3"/>
  <c r="K43" i="3" s="1"/>
  <c r="D44" i="3"/>
  <c r="K44" i="3" s="1"/>
  <c r="D45" i="3"/>
  <c r="K45" i="3" s="1"/>
  <c r="D46" i="3"/>
  <c r="K46" i="3" s="1"/>
  <c r="D47" i="3"/>
  <c r="K47" i="3" s="1"/>
  <c r="D48" i="3"/>
  <c r="K48" i="3" s="1"/>
  <c r="D49" i="3"/>
  <c r="K49" i="3" s="1"/>
  <c r="D50" i="3"/>
  <c r="K50" i="3" s="1"/>
  <c r="D51" i="3"/>
  <c r="K51" i="3" s="1"/>
  <c r="D52" i="3"/>
  <c r="K52" i="3" s="1"/>
  <c r="D53" i="3"/>
  <c r="K53" i="3" s="1"/>
  <c r="D92" i="3"/>
  <c r="K92" i="3" s="1"/>
  <c r="D54" i="3"/>
  <c r="K54" i="3" s="1"/>
  <c r="D55" i="3"/>
  <c r="K55" i="3" s="1"/>
  <c r="D56" i="3"/>
  <c r="K56" i="3" s="1"/>
  <c r="D57" i="3"/>
  <c r="K57" i="3" s="1"/>
  <c r="D84" i="3"/>
  <c r="K84" i="3" s="1"/>
  <c r="D73" i="3"/>
  <c r="D74" i="3"/>
  <c r="K74" i="3" s="1"/>
  <c r="D75" i="3"/>
  <c r="K75" i="3" s="1"/>
  <c r="D76" i="3"/>
  <c r="K76" i="3" s="1"/>
  <c r="D77" i="3"/>
  <c r="K77" i="3" s="1"/>
  <c r="D78" i="3"/>
  <c r="K78" i="3" s="1"/>
  <c r="D79" i="3"/>
  <c r="K79" i="3" s="1"/>
  <c r="D80" i="3"/>
  <c r="K80" i="3" s="1"/>
  <c r="D81" i="3"/>
  <c r="K81" i="3" s="1"/>
  <c r="D82" i="3"/>
  <c r="D83" i="3"/>
  <c r="K83" i="3" s="1"/>
  <c r="D85" i="3"/>
  <c r="K85" i="3" s="1"/>
  <c r="D86" i="3"/>
  <c r="K86" i="3" s="1"/>
  <c r="D87" i="3"/>
  <c r="K87" i="3" s="1"/>
  <c r="D88" i="3"/>
  <c r="K88" i="3" s="1"/>
  <c r="D89" i="3"/>
  <c r="K89" i="3" s="1"/>
  <c r="D90" i="3"/>
  <c r="K90" i="3" s="1"/>
  <c r="D91" i="3"/>
  <c r="K91" i="3" s="1"/>
  <c r="D95" i="3"/>
  <c r="K95" i="3" s="1"/>
  <c r="D96" i="3"/>
  <c r="D4" i="3"/>
  <c r="K4" i="3" s="1"/>
  <c r="N92" i="3"/>
  <c r="N54" i="3"/>
  <c r="N55" i="3"/>
  <c r="N56" i="3"/>
  <c r="N57" i="3"/>
  <c r="N84" i="3"/>
  <c r="M92" i="3"/>
  <c r="O56" i="3"/>
  <c r="J96" i="1"/>
  <c r="AG96" i="1" s="1"/>
  <c r="M96" i="1"/>
  <c r="U96" i="1"/>
  <c r="V96" i="1"/>
  <c r="AF96" i="1"/>
  <c r="AJ96" i="1"/>
  <c r="AK96" i="1"/>
  <c r="J58" i="1"/>
  <c r="M58" i="1"/>
  <c r="U58" i="1"/>
  <c r="V58" i="1"/>
  <c r="AF58" i="1"/>
  <c r="AJ58" i="1"/>
  <c r="AK58" i="1"/>
  <c r="J59" i="1"/>
  <c r="E55" i="3"/>
  <c r="J55" i="3" s="1"/>
  <c r="M59" i="1"/>
  <c r="AK59" i="1"/>
  <c r="U59" i="1"/>
  <c r="V59" i="1"/>
  <c r="AJ59" i="1"/>
  <c r="J60" i="1"/>
  <c r="AG60" i="1" s="1"/>
  <c r="M60" i="1"/>
  <c r="U60" i="1"/>
  <c r="V60" i="1"/>
  <c r="AF60" i="1"/>
  <c r="AH60" i="1"/>
  <c r="AJ60" i="1"/>
  <c r="AK60" i="1"/>
  <c r="J61" i="1"/>
  <c r="M61" i="1"/>
  <c r="F61" i="7"/>
  <c r="U61" i="1"/>
  <c r="V61" i="1"/>
  <c r="AA61" i="1"/>
  <c r="AF61" i="1"/>
  <c r="AJ61" i="1"/>
  <c r="AK61" i="1"/>
  <c r="J88" i="1"/>
  <c r="M88" i="1"/>
  <c r="F88" i="7" s="1"/>
  <c r="U88" i="1"/>
  <c r="V88" i="1"/>
  <c r="Y88" i="1"/>
  <c r="AF88" i="1"/>
  <c r="AJ88" i="1"/>
  <c r="AK88" i="1"/>
  <c r="G81" i="3"/>
  <c r="H81" i="3"/>
  <c r="I81" i="3"/>
  <c r="AD85" i="1"/>
  <c r="AB85" i="1"/>
  <c r="Z85" i="1"/>
  <c r="X85" i="1"/>
  <c r="W85" i="1" s="1"/>
  <c r="T85" i="1"/>
  <c r="L85" i="7" s="1"/>
  <c r="N81" i="3"/>
  <c r="S85" i="1"/>
  <c r="K85" i="7" s="1"/>
  <c r="R85" i="1"/>
  <c r="G85" i="7" s="1"/>
  <c r="P85" i="1"/>
  <c r="O85" i="1"/>
  <c r="N85" i="1"/>
  <c r="L85" i="1"/>
  <c r="K85" i="1"/>
  <c r="H85" i="1"/>
  <c r="E85" i="7"/>
  <c r="G85" i="1"/>
  <c r="D85" i="7"/>
  <c r="F85" i="1"/>
  <c r="E85" i="1"/>
  <c r="D85" i="1"/>
  <c r="C85" i="7"/>
  <c r="V85" i="1"/>
  <c r="U85" i="1"/>
  <c r="N91" i="3"/>
  <c r="N90" i="3"/>
  <c r="N89" i="3"/>
  <c r="N88" i="3"/>
  <c r="N87" i="3"/>
  <c r="N86" i="3"/>
  <c r="N85" i="3"/>
  <c r="N83" i="3"/>
  <c r="N80" i="3"/>
  <c r="N79" i="3"/>
  <c r="N78" i="3"/>
  <c r="N77" i="3"/>
  <c r="N76" i="3"/>
  <c r="N75" i="3"/>
  <c r="N74" i="3"/>
  <c r="O85" i="3"/>
  <c r="O83" i="3"/>
  <c r="M77" i="3"/>
  <c r="O80" i="3"/>
  <c r="AK84" i="1"/>
  <c r="AJ84" i="1"/>
  <c r="AF84" i="1"/>
  <c r="V84" i="1"/>
  <c r="U84" i="1"/>
  <c r="M84" i="1"/>
  <c r="J84" i="1"/>
  <c r="V83" i="1"/>
  <c r="U83" i="1"/>
  <c r="M83" i="1"/>
  <c r="AF83" i="1"/>
  <c r="J83" i="1"/>
  <c r="E79" i="3" s="1"/>
  <c r="J79" i="3" s="1"/>
  <c r="AJ82" i="1"/>
  <c r="V82" i="1"/>
  <c r="U82" i="1"/>
  <c r="M82" i="1"/>
  <c r="F82" i="7"/>
  <c r="AL82" i="1"/>
  <c r="J82" i="1"/>
  <c r="E78" i="3" s="1"/>
  <c r="J78" i="3" s="1"/>
  <c r="AK81" i="1"/>
  <c r="AJ81" i="1"/>
  <c r="AF81" i="1"/>
  <c r="V81" i="1"/>
  <c r="U81" i="1"/>
  <c r="M81" i="1"/>
  <c r="F81" i="7" s="1"/>
  <c r="J81" i="1"/>
  <c r="E77" i="3"/>
  <c r="J77" i="3" s="1"/>
  <c r="AK80" i="1"/>
  <c r="AJ80" i="1"/>
  <c r="AF80" i="1"/>
  <c r="V80" i="1"/>
  <c r="U80" i="1"/>
  <c r="M80" i="1"/>
  <c r="J80" i="1"/>
  <c r="AJ79" i="1"/>
  <c r="AF79" i="1"/>
  <c r="V79" i="1"/>
  <c r="U79" i="1"/>
  <c r="M79" i="1"/>
  <c r="AL79" i="1" s="1"/>
  <c r="F79" i="7"/>
  <c r="J79" i="1"/>
  <c r="AG79" i="1"/>
  <c r="AK78" i="1"/>
  <c r="AJ78" i="1"/>
  <c r="AF78" i="1"/>
  <c r="V78" i="1"/>
  <c r="U78" i="1"/>
  <c r="M78" i="1"/>
  <c r="F78" i="7" s="1"/>
  <c r="J78" i="1"/>
  <c r="AG78" i="1" s="1"/>
  <c r="N52" i="3"/>
  <c r="N53" i="3"/>
  <c r="AK57" i="1"/>
  <c r="AJ57" i="1"/>
  <c r="AF57" i="1"/>
  <c r="V57" i="1"/>
  <c r="U57" i="1"/>
  <c r="M57" i="1"/>
  <c r="F57" i="7" s="1"/>
  <c r="AH57" i="1"/>
  <c r="J57" i="1"/>
  <c r="E53" i="3"/>
  <c r="J53" i="3" s="1"/>
  <c r="AJ56" i="1"/>
  <c r="AC56" i="1"/>
  <c r="V56" i="1"/>
  <c r="U56" i="1"/>
  <c r="M56" i="1"/>
  <c r="F56" i="7" s="1"/>
  <c r="AL56" i="1"/>
  <c r="J56" i="1"/>
  <c r="AG56" i="1"/>
  <c r="A3" i="4"/>
  <c r="I21" i="3"/>
  <c r="G21" i="3"/>
  <c r="H21" i="3"/>
  <c r="D26" i="1"/>
  <c r="C26" i="7"/>
  <c r="D25" i="1"/>
  <c r="C25" i="7"/>
  <c r="D15" i="1"/>
  <c r="C15" i="7"/>
  <c r="O4" i="3"/>
  <c r="C4" i="3"/>
  <c r="N5" i="3"/>
  <c r="N6" i="3"/>
  <c r="N7" i="3"/>
  <c r="N9" i="3"/>
  <c r="N10" i="3"/>
  <c r="N12" i="3"/>
  <c r="N13" i="3"/>
  <c r="N14" i="3"/>
  <c r="N15" i="3"/>
  <c r="N16" i="3"/>
  <c r="N17" i="3"/>
  <c r="N18" i="3"/>
  <c r="N19" i="3"/>
  <c r="N20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4" i="3"/>
  <c r="M51" i="3"/>
  <c r="M50" i="3"/>
  <c r="O48" i="3"/>
  <c r="O47" i="3"/>
  <c r="O45" i="3"/>
  <c r="O44" i="3"/>
  <c r="O41" i="3"/>
  <c r="M40" i="3"/>
  <c r="O37" i="3"/>
  <c r="M37" i="3"/>
  <c r="M36" i="3"/>
  <c r="O32" i="3"/>
  <c r="M29" i="3"/>
  <c r="O29" i="3"/>
  <c r="O28" i="3"/>
  <c r="O20" i="3"/>
  <c r="M19" i="3"/>
  <c r="O19" i="3"/>
  <c r="M17" i="3"/>
  <c r="M13" i="3"/>
  <c r="M12" i="3"/>
  <c r="I11" i="3"/>
  <c r="H11" i="3"/>
  <c r="D10" i="4"/>
  <c r="G11" i="3"/>
  <c r="O7" i="3"/>
  <c r="M5" i="3"/>
  <c r="V99" i="1"/>
  <c r="V95" i="1"/>
  <c r="U95" i="1"/>
  <c r="M95" i="1"/>
  <c r="F95" i="7" s="1"/>
  <c r="J95" i="1"/>
  <c r="E91" i="3" s="1"/>
  <c r="J91" i="3" s="1"/>
  <c r="V94" i="1"/>
  <c r="U94" i="1"/>
  <c r="M94" i="1"/>
  <c r="F94" i="7" s="1"/>
  <c r="J94" i="1"/>
  <c r="AG94" i="1"/>
  <c r="AE93" i="1"/>
  <c r="V93" i="1"/>
  <c r="U93" i="1"/>
  <c r="M93" i="1"/>
  <c r="F93" i="7" s="1"/>
  <c r="J93" i="1"/>
  <c r="E89" i="3" s="1"/>
  <c r="J89" i="3" s="1"/>
  <c r="AA92" i="1"/>
  <c r="V92" i="1"/>
  <c r="U92" i="1"/>
  <c r="M92" i="1"/>
  <c r="F92" i="7" s="1"/>
  <c r="J92" i="1"/>
  <c r="AG92" i="1" s="1"/>
  <c r="V91" i="1"/>
  <c r="U91" i="1"/>
  <c r="M91" i="1"/>
  <c r="F91" i="7" s="1"/>
  <c r="J91" i="1"/>
  <c r="E87" i="3" s="1"/>
  <c r="J87" i="3" s="1"/>
  <c r="AA90" i="1"/>
  <c r="V90" i="1"/>
  <c r="U90" i="1"/>
  <c r="M90" i="1"/>
  <c r="F90" i="7" s="1"/>
  <c r="J90" i="1"/>
  <c r="E86" i="3" s="1"/>
  <c r="J86" i="3" s="1"/>
  <c r="V89" i="1"/>
  <c r="U89" i="1"/>
  <c r="M89" i="1"/>
  <c r="AL89" i="1"/>
  <c r="J89" i="1"/>
  <c r="AM89" i="1"/>
  <c r="V87" i="1"/>
  <c r="U87" i="1"/>
  <c r="M87" i="1"/>
  <c r="Q87" i="1"/>
  <c r="J87" i="1"/>
  <c r="E83" i="3" s="1"/>
  <c r="J83" i="3" s="1"/>
  <c r="AM87" i="1"/>
  <c r="V55" i="1"/>
  <c r="U55" i="1"/>
  <c r="M55" i="1"/>
  <c r="F55" i="7" s="1"/>
  <c r="AH55" i="1"/>
  <c r="J55" i="1"/>
  <c r="AG55" i="1"/>
  <c r="AC54" i="1"/>
  <c r="V54" i="1"/>
  <c r="U54" i="1"/>
  <c r="M54" i="1"/>
  <c r="AL54" i="1" s="1"/>
  <c r="J54" i="1"/>
  <c r="V53" i="1"/>
  <c r="U53" i="1"/>
  <c r="M53" i="1"/>
  <c r="F53" i="7" s="1"/>
  <c r="AL53" i="1"/>
  <c r="J53" i="1"/>
  <c r="AG53" i="1"/>
  <c r="AA52" i="1"/>
  <c r="V52" i="1"/>
  <c r="U52" i="1"/>
  <c r="M52" i="1"/>
  <c r="F52" i="7" s="1"/>
  <c r="J52" i="1"/>
  <c r="E48" i="3" s="1"/>
  <c r="J48" i="3" s="1"/>
  <c r="V51" i="1"/>
  <c r="U51" i="1"/>
  <c r="M51" i="1"/>
  <c r="Q51" i="1"/>
  <c r="J51" i="1"/>
  <c r="E47" i="3"/>
  <c r="J47" i="3" s="1"/>
  <c r="V50" i="1"/>
  <c r="U50" i="1"/>
  <c r="M50" i="1"/>
  <c r="AL50" i="1"/>
  <c r="AK50" i="1"/>
  <c r="J50" i="1"/>
  <c r="E46" i="3" s="1"/>
  <c r="J46" i="3" s="1"/>
  <c r="V49" i="1"/>
  <c r="U49" i="1"/>
  <c r="M49" i="1"/>
  <c r="F49" i="7" s="1"/>
  <c r="J49" i="1"/>
  <c r="E45" i="3" s="1"/>
  <c r="J45" i="3" s="1"/>
  <c r="AE48" i="1"/>
  <c r="V48" i="1"/>
  <c r="U48" i="1"/>
  <c r="M48" i="1"/>
  <c r="F48" i="7" s="1"/>
  <c r="J48" i="1"/>
  <c r="E44" i="3"/>
  <c r="J44" i="3" s="1"/>
  <c r="Y47" i="1"/>
  <c r="V47" i="1"/>
  <c r="U47" i="1"/>
  <c r="M47" i="1"/>
  <c r="F47" i="7" s="1"/>
  <c r="J47" i="1"/>
  <c r="E43" i="3" s="1"/>
  <c r="J43" i="3" s="1"/>
  <c r="V46" i="1"/>
  <c r="U46" i="1"/>
  <c r="M46" i="1"/>
  <c r="F46" i="7" s="1"/>
  <c r="J46" i="1"/>
  <c r="E42" i="3" s="1"/>
  <c r="J42" i="3" s="1"/>
  <c r="AC45" i="1"/>
  <c r="V45" i="1"/>
  <c r="U45" i="1"/>
  <c r="M45" i="1"/>
  <c r="F45" i="7" s="1"/>
  <c r="J45" i="1"/>
  <c r="E41" i="3" s="1"/>
  <c r="J41" i="3" s="1"/>
  <c r="V44" i="1"/>
  <c r="U44" i="1"/>
  <c r="M44" i="1"/>
  <c r="F44" i="7"/>
  <c r="J44" i="1"/>
  <c r="V43" i="1"/>
  <c r="U43" i="1"/>
  <c r="M43" i="1"/>
  <c r="F43" i="7" s="1"/>
  <c r="J43" i="1"/>
  <c r="E39" i="3" s="1"/>
  <c r="J39" i="3" s="1"/>
  <c r="V42" i="1"/>
  <c r="U42" i="1"/>
  <c r="M42" i="1"/>
  <c r="AH42" i="1"/>
  <c r="J42" i="1"/>
  <c r="E38" i="3"/>
  <c r="J38" i="3" s="1"/>
  <c r="AA41" i="1"/>
  <c r="V41" i="1"/>
  <c r="U41" i="1"/>
  <c r="M41" i="1"/>
  <c r="F41" i="7" s="1"/>
  <c r="J41" i="1"/>
  <c r="E37" i="3"/>
  <c r="J37" i="3" s="1"/>
  <c r="V40" i="1"/>
  <c r="U40" i="1"/>
  <c r="M40" i="1"/>
  <c r="F40" i="7" s="1"/>
  <c r="J40" i="1"/>
  <c r="AM40" i="1" s="1"/>
  <c r="V39" i="1"/>
  <c r="U39" i="1"/>
  <c r="M39" i="1"/>
  <c r="AJ39" i="1" s="1"/>
  <c r="J39" i="1"/>
  <c r="V38" i="1"/>
  <c r="U38" i="1"/>
  <c r="M38" i="1"/>
  <c r="F38" i="7" s="1"/>
  <c r="AH38" i="1"/>
  <c r="AK38" i="1"/>
  <c r="J38" i="1"/>
  <c r="E34" i="3" s="1"/>
  <c r="J34" i="3" s="1"/>
  <c r="V37" i="1"/>
  <c r="U37" i="1"/>
  <c r="M37" i="1"/>
  <c r="F37" i="7" s="1"/>
  <c r="J37" i="1"/>
  <c r="V36" i="1"/>
  <c r="U36" i="1"/>
  <c r="M36" i="1"/>
  <c r="F36" i="7"/>
  <c r="J36" i="1"/>
  <c r="AM36" i="1"/>
  <c r="V35" i="1"/>
  <c r="U35" i="1"/>
  <c r="M35" i="1"/>
  <c r="F35" i="7"/>
  <c r="J35" i="1"/>
  <c r="AA34" i="1"/>
  <c r="V34" i="1"/>
  <c r="U34" i="1"/>
  <c r="M34" i="1"/>
  <c r="AH34" i="1"/>
  <c r="J34" i="1"/>
  <c r="V33" i="1"/>
  <c r="U33" i="1"/>
  <c r="M33" i="1"/>
  <c r="AF33" i="1" s="1"/>
  <c r="J33" i="1"/>
  <c r="AM33" i="1" s="1"/>
  <c r="V32" i="1"/>
  <c r="U32" i="1"/>
  <c r="M32" i="1"/>
  <c r="F32" i="7" s="1"/>
  <c r="AK32" i="1"/>
  <c r="J32" i="1"/>
  <c r="V31" i="1"/>
  <c r="U31" i="1"/>
  <c r="M31" i="1"/>
  <c r="F31" i="7" s="1"/>
  <c r="AJ31" i="1"/>
  <c r="J31" i="1"/>
  <c r="E27" i="3"/>
  <c r="J27" i="3" s="1"/>
  <c r="Y30" i="1"/>
  <c r="V30" i="1"/>
  <c r="U30" i="1"/>
  <c r="M30" i="1"/>
  <c r="F30" i="7" s="1"/>
  <c r="J30" i="1"/>
  <c r="E26" i="3"/>
  <c r="J26" i="3" s="1"/>
  <c r="Y29" i="1"/>
  <c r="V29" i="1"/>
  <c r="U29" i="1"/>
  <c r="M29" i="1"/>
  <c r="F29" i="7" s="1"/>
  <c r="AL29" i="1"/>
  <c r="J29" i="1"/>
  <c r="AG29" i="1"/>
  <c r="AA28" i="1"/>
  <c r="V28" i="1"/>
  <c r="U28" i="1"/>
  <c r="M28" i="1"/>
  <c r="F28" i="7" s="1"/>
  <c r="J28" i="1"/>
  <c r="AG28" i="1" s="1"/>
  <c r="E24" i="3"/>
  <c r="J24" i="3" s="1"/>
  <c r="Y27" i="1"/>
  <c r="V27" i="1"/>
  <c r="U27" i="1"/>
  <c r="M27" i="1"/>
  <c r="F27" i="7"/>
  <c r="J27" i="1"/>
  <c r="E23" i="3"/>
  <c r="J23" i="3" s="1"/>
  <c r="AD26" i="1"/>
  <c r="AB26" i="1"/>
  <c r="Z26" i="1"/>
  <c r="X26" i="1"/>
  <c r="T26" i="1"/>
  <c r="L26" i="7" s="1"/>
  <c r="S26" i="1"/>
  <c r="V26" i="1" s="1"/>
  <c r="R26" i="1"/>
  <c r="G26" i="7"/>
  <c r="U26" i="1"/>
  <c r="P26" i="1"/>
  <c r="O26" i="1"/>
  <c r="N26" i="1"/>
  <c r="N77" i="1" s="1"/>
  <c r="N86" i="1" s="1"/>
  <c r="N100" i="1" s="1"/>
  <c r="L26" i="1"/>
  <c r="K26" i="1"/>
  <c r="H26" i="1"/>
  <c r="E26" i="7" s="1"/>
  <c r="G26" i="1"/>
  <c r="I26" i="1" s="1"/>
  <c r="F26" i="1"/>
  <c r="E26" i="1"/>
  <c r="AD25" i="1"/>
  <c r="AB25" i="1"/>
  <c r="Z25" i="1"/>
  <c r="X25" i="1"/>
  <c r="T25" i="1"/>
  <c r="L25" i="7" s="1"/>
  <c r="S25" i="1"/>
  <c r="K25" i="7" s="1"/>
  <c r="R25" i="1"/>
  <c r="G25" i="7"/>
  <c r="U25" i="1"/>
  <c r="P25" i="1"/>
  <c r="O25" i="1"/>
  <c r="N25" i="1"/>
  <c r="L25" i="1"/>
  <c r="K25" i="1"/>
  <c r="H25" i="1"/>
  <c r="E25" i="7"/>
  <c r="G25" i="1"/>
  <c r="I25" i="1" s="1"/>
  <c r="F25" i="1"/>
  <c r="E25" i="1"/>
  <c r="AE24" i="1"/>
  <c r="V24" i="1"/>
  <c r="U24" i="1"/>
  <c r="M24" i="1"/>
  <c r="AG24" i="1"/>
  <c r="J24" i="1"/>
  <c r="V23" i="1"/>
  <c r="U23" i="1"/>
  <c r="M23" i="1"/>
  <c r="AK23" i="1" s="1"/>
  <c r="J23" i="1"/>
  <c r="E19" i="3" s="1"/>
  <c r="J19" i="3" s="1"/>
  <c r="V22" i="1"/>
  <c r="U22" i="1"/>
  <c r="M22" i="1"/>
  <c r="F22" i="7" s="1"/>
  <c r="J22" i="1"/>
  <c r="E18" i="3" s="1"/>
  <c r="J18" i="3" s="1"/>
  <c r="V21" i="1"/>
  <c r="U21" i="1"/>
  <c r="M21" i="1"/>
  <c r="F21" i="7" s="1"/>
  <c r="AH21" i="1"/>
  <c r="J21" i="1"/>
  <c r="E17" i="3"/>
  <c r="J17" i="3" s="1"/>
  <c r="Y20" i="1"/>
  <c r="V20" i="1"/>
  <c r="U20" i="1"/>
  <c r="M20" i="1"/>
  <c r="F20" i="7" s="1"/>
  <c r="J20" i="1"/>
  <c r="E16" i="3"/>
  <c r="J16" i="3" s="1"/>
  <c r="V19" i="1"/>
  <c r="U19" i="1"/>
  <c r="M19" i="1"/>
  <c r="F19" i="7" s="1"/>
  <c r="AL19" i="1"/>
  <c r="J19" i="1"/>
  <c r="V18" i="1"/>
  <c r="U18" i="1"/>
  <c r="M18" i="1"/>
  <c r="AF18" i="1" s="1"/>
  <c r="J18" i="1"/>
  <c r="V17" i="1"/>
  <c r="U17" i="1"/>
  <c r="M17" i="1"/>
  <c r="F17" i="7"/>
  <c r="J17" i="1"/>
  <c r="AM17" i="1"/>
  <c r="E13" i="3"/>
  <c r="J13" i="3" s="1"/>
  <c r="V16" i="1"/>
  <c r="U16" i="1"/>
  <c r="M16" i="1"/>
  <c r="AL16" i="1" s="1"/>
  <c r="J16" i="1"/>
  <c r="AM16" i="1" s="1"/>
  <c r="AD15" i="1"/>
  <c r="AB15" i="1"/>
  <c r="Z15" i="1"/>
  <c r="X15" i="1"/>
  <c r="T15" i="1"/>
  <c r="L15" i="7" s="1"/>
  <c r="S15" i="1"/>
  <c r="K15" i="7" s="1"/>
  <c r="V15" i="1"/>
  <c r="R15" i="1"/>
  <c r="U15" i="1" s="1"/>
  <c r="G15" i="7"/>
  <c r="P15" i="1"/>
  <c r="O15" i="1"/>
  <c r="N15" i="1"/>
  <c r="L15" i="1"/>
  <c r="K15" i="1"/>
  <c r="H15" i="1"/>
  <c r="E15" i="7"/>
  <c r="G15" i="1"/>
  <c r="I15" i="1" s="1"/>
  <c r="D15" i="7"/>
  <c r="F15" i="1"/>
  <c r="E15" i="1"/>
  <c r="V14" i="1"/>
  <c r="U14" i="1"/>
  <c r="M14" i="1"/>
  <c r="F14" i="7"/>
  <c r="J14" i="1"/>
  <c r="AG14" i="1"/>
  <c r="V13" i="1"/>
  <c r="U13" i="1"/>
  <c r="M13" i="1"/>
  <c r="F13" i="7"/>
  <c r="J13" i="1"/>
  <c r="E9" i="3" s="1"/>
  <c r="J9" i="3" s="1"/>
  <c r="AM13" i="1"/>
  <c r="U12" i="1"/>
  <c r="V11" i="1"/>
  <c r="U11" i="1"/>
  <c r="M11" i="1"/>
  <c r="C20" i="5" s="1"/>
  <c r="J11" i="1"/>
  <c r="E7" i="3"/>
  <c r="J7" i="3" s="1"/>
  <c r="Y10" i="1"/>
  <c r="V10" i="1"/>
  <c r="U10" i="1"/>
  <c r="M10" i="1"/>
  <c r="AK10" i="1" s="1"/>
  <c r="J10" i="1"/>
  <c r="AM10" i="1" s="1"/>
  <c r="V9" i="1"/>
  <c r="U9" i="1"/>
  <c r="M9" i="1"/>
  <c r="AF9" i="1" s="1"/>
  <c r="AH9" i="1"/>
  <c r="J9" i="1"/>
  <c r="AG9" i="1"/>
  <c r="W8" i="1"/>
  <c r="AE8" i="1"/>
  <c r="V8" i="1"/>
  <c r="U8" i="1"/>
  <c r="M8" i="1"/>
  <c r="F8" i="7"/>
  <c r="J8" i="1"/>
  <c r="AM8" i="1"/>
  <c r="AK47" i="1"/>
  <c r="AJ47" i="1"/>
  <c r="AK16" i="1"/>
  <c r="AF17" i="1"/>
  <c r="AK17" i="1"/>
  <c r="AJ19" i="1"/>
  <c r="AK19" i="1"/>
  <c r="AF20" i="1"/>
  <c r="AJ20" i="1"/>
  <c r="AK20" i="1"/>
  <c r="AF21" i="1"/>
  <c r="AJ21" i="1"/>
  <c r="AK21" i="1"/>
  <c r="AJ22" i="1"/>
  <c r="AF23" i="1"/>
  <c r="AF24" i="1"/>
  <c r="AF27" i="1"/>
  <c r="AJ27" i="1"/>
  <c r="AK27" i="1"/>
  <c r="AF28" i="1"/>
  <c r="AJ28" i="1"/>
  <c r="AK28" i="1"/>
  <c r="AA29" i="1"/>
  <c r="AF29" i="1"/>
  <c r="AJ29" i="1"/>
  <c r="AK29" i="1"/>
  <c r="AF30" i="1"/>
  <c r="AJ30" i="1"/>
  <c r="AK30" i="1"/>
  <c r="AK31" i="1"/>
  <c r="AF32" i="1"/>
  <c r="AJ32" i="1"/>
  <c r="AJ34" i="1"/>
  <c r="AK34" i="1"/>
  <c r="AF35" i="1"/>
  <c r="AJ35" i="1"/>
  <c r="AJ36" i="1"/>
  <c r="AA37" i="1"/>
  <c r="AF37" i="1"/>
  <c r="AJ37" i="1"/>
  <c r="AK37" i="1"/>
  <c r="AF38" i="1"/>
  <c r="AJ38" i="1"/>
  <c r="AK39" i="1"/>
  <c r="AF40" i="1"/>
  <c r="AJ40" i="1"/>
  <c r="AF41" i="1"/>
  <c r="AK41" i="1"/>
  <c r="AA42" i="1"/>
  <c r="AF42" i="1"/>
  <c r="AJ42" i="1"/>
  <c r="AK42" i="1"/>
  <c r="AJ43" i="1"/>
  <c r="AK43" i="1"/>
  <c r="Y44" i="1"/>
  <c r="AC44" i="1"/>
  <c r="AF44" i="1"/>
  <c r="AJ44" i="1"/>
  <c r="AK44" i="1"/>
  <c r="AF45" i="1"/>
  <c r="AJ45" i="1"/>
  <c r="AK45" i="1"/>
  <c r="AF46" i="1"/>
  <c r="AJ46" i="1"/>
  <c r="AK46" i="1"/>
  <c r="Y48" i="1"/>
  <c r="AC48" i="1"/>
  <c r="AF48" i="1"/>
  <c r="AJ48" i="1"/>
  <c r="AK48" i="1"/>
  <c r="AA49" i="1"/>
  <c r="AF49" i="1"/>
  <c r="Y50" i="1"/>
  <c r="AJ50" i="1"/>
  <c r="AK51" i="1"/>
  <c r="Y52" i="1"/>
  <c r="AF52" i="1"/>
  <c r="AJ52" i="1"/>
  <c r="AF53" i="1"/>
  <c r="AK53" i="1"/>
  <c r="AF54" i="1"/>
  <c r="AJ54" i="1"/>
  <c r="AK54" i="1"/>
  <c r="AF55" i="1"/>
  <c r="AJ55" i="1"/>
  <c r="AK55" i="1"/>
  <c r="AF87" i="1"/>
  <c r="AJ87" i="1"/>
  <c r="AK87" i="1"/>
  <c r="AF89" i="1"/>
  <c r="AJ89" i="1"/>
  <c r="AK89" i="1"/>
  <c r="AK90" i="1"/>
  <c r="AA91" i="1"/>
  <c r="AF91" i="1"/>
  <c r="AJ91" i="1"/>
  <c r="AK91" i="1"/>
  <c r="AF92" i="1"/>
  <c r="AJ92" i="1"/>
  <c r="AK92" i="1"/>
  <c r="AF93" i="1"/>
  <c r="AJ93" i="1"/>
  <c r="AK93" i="1"/>
  <c r="AF94" i="1"/>
  <c r="AJ94" i="1"/>
  <c r="AK94" i="1"/>
  <c r="AF95" i="1"/>
  <c r="AJ95" i="1"/>
  <c r="AK95" i="1"/>
  <c r="U99" i="1"/>
  <c r="AK18" i="1"/>
  <c r="AJ17" i="1"/>
  <c r="AK9" i="1"/>
  <c r="AG90" i="1"/>
  <c r="AF31" i="1"/>
  <c r="AK33" i="1"/>
  <c r="AJ33" i="1"/>
  <c r="AE56" i="1"/>
  <c r="Y56" i="1"/>
  <c r="AA57" i="1"/>
  <c r="Y24" i="1"/>
  <c r="Y95" i="1"/>
  <c r="Y13" i="1"/>
  <c r="AA24" i="1"/>
  <c r="AC24" i="1"/>
  <c r="AE52" i="1"/>
  <c r="AE27" i="1"/>
  <c r="AL34" i="1"/>
  <c r="AE34" i="1"/>
  <c r="AG57" i="1"/>
  <c r="E25" i="3"/>
  <c r="J25" i="3" s="1"/>
  <c r="AL9" i="1"/>
  <c r="AG37" i="1"/>
  <c r="E31" i="3"/>
  <c r="J31" i="3" s="1"/>
  <c r="V12" i="1"/>
  <c r="AJ90" i="1"/>
  <c r="AF90" i="1"/>
  <c r="AG51" i="1"/>
  <c r="AJ53" i="1"/>
  <c r="AH52" i="1"/>
  <c r="AJ51" i="1"/>
  <c r="AF50" i="1"/>
  <c r="AF43" i="1"/>
  <c r="AF39" i="1"/>
  <c r="AF47" i="1"/>
  <c r="AL38" i="1"/>
  <c r="AK52" i="1"/>
  <c r="AF51" i="1"/>
  <c r="AJ41" i="1"/>
  <c r="AK36" i="1"/>
  <c r="AG41" i="1"/>
  <c r="AJ16" i="1"/>
  <c r="AJ8" i="1"/>
  <c r="E33" i="3"/>
  <c r="J33" i="3" s="1"/>
  <c r="AG47" i="1"/>
  <c r="AE55" i="1"/>
  <c r="AH54" i="1"/>
  <c r="AC31" i="1"/>
  <c r="Y45" i="1"/>
  <c r="AH46" i="1"/>
  <c r="AA31" i="1"/>
  <c r="AE10" i="1"/>
  <c r="AE13" i="1"/>
  <c r="AH45" i="1"/>
  <c r="AE89" i="1"/>
  <c r="AA89" i="1"/>
  <c r="AC16" i="1"/>
  <c r="AE21" i="1"/>
  <c r="AC21" i="1"/>
  <c r="AG45" i="1"/>
  <c r="Y80" i="1"/>
  <c r="Y38" i="1"/>
  <c r="AL43" i="1"/>
  <c r="AH29" i="1"/>
  <c r="AG48" i="1"/>
  <c r="AC41" i="1"/>
  <c r="AA21" i="1"/>
  <c r="AE17" i="1"/>
  <c r="AA17" i="1"/>
  <c r="AA20" i="1"/>
  <c r="AC78" i="1"/>
  <c r="AE45" i="1"/>
  <c r="AH47" i="1"/>
  <c r="AC10" i="1"/>
  <c r="Y53" i="1"/>
  <c r="AC19" i="1"/>
  <c r="AA53" i="1"/>
  <c r="AE41" i="1"/>
  <c r="AC23" i="1"/>
  <c r="Y21" i="1"/>
  <c r="Y16" i="1"/>
  <c r="Y41" i="1"/>
  <c r="AE82" i="1"/>
  <c r="AC82" i="1"/>
  <c r="AA82" i="1"/>
  <c r="AC49" i="1"/>
  <c r="AA48" i="1"/>
  <c r="Y79" i="1"/>
  <c r="AA83" i="1"/>
  <c r="AH83" i="1"/>
  <c r="AC90" i="1"/>
  <c r="AA93" i="1"/>
  <c r="AC87" i="1"/>
  <c r="AC93" i="1"/>
  <c r="AH91" i="1"/>
  <c r="AH93" i="1"/>
  <c r="Y93" i="1"/>
  <c r="AE61" i="1"/>
  <c r="AA88" i="1"/>
  <c r="Y61" i="1"/>
  <c r="AL61" i="1"/>
  <c r="AC61" i="1"/>
  <c r="AL58" i="1"/>
  <c r="AC32" i="1"/>
  <c r="AE32" i="1"/>
  <c r="AA32" i="1"/>
  <c r="AG17" i="1"/>
  <c r="AH22" i="1"/>
  <c r="AL22" i="1"/>
  <c r="AC28" i="1"/>
  <c r="AE28" i="1"/>
  <c r="Y28" i="1"/>
  <c r="AG30" i="1"/>
  <c r="AE35" i="1"/>
  <c r="AA35" i="1"/>
  <c r="AH82" i="1"/>
  <c r="E36" i="3"/>
  <c r="J36" i="3"/>
  <c r="AH48" i="1"/>
  <c r="AL48" i="1"/>
  <c r="AC22" i="1"/>
  <c r="Y32" i="1"/>
  <c r="AA45" i="1"/>
  <c r="AE47" i="1"/>
  <c r="AG81" i="1"/>
  <c r="AG82" i="1"/>
  <c r="AE40" i="1"/>
  <c r="E92" i="3"/>
  <c r="J92" i="3" s="1"/>
  <c r="AE74" i="1"/>
  <c r="AG87" i="1"/>
  <c r="AE81" i="1"/>
  <c r="AL55" i="1"/>
  <c r="AL78" i="1"/>
  <c r="E76" i="3"/>
  <c r="J76" i="3" s="1"/>
  <c r="AG80" i="1"/>
  <c r="AG84" i="1"/>
  <c r="E80" i="3"/>
  <c r="J80" i="3" s="1"/>
  <c r="AA73" i="1"/>
  <c r="E32" i="3"/>
  <c r="J32" i="3" s="1"/>
  <c r="AG36" i="1"/>
  <c r="AC40" i="1"/>
  <c r="E54" i="3"/>
  <c r="J54" i="3" s="1"/>
  <c r="AG58" i="1"/>
  <c r="AC57" i="1"/>
  <c r="Y60" i="1"/>
  <c r="AC59" i="1"/>
  <c r="Y72" i="1"/>
  <c r="Y71" i="1"/>
  <c r="AC68" i="1"/>
  <c r="AE69" i="1"/>
  <c r="Y67" i="1"/>
  <c r="AL75" i="1"/>
  <c r="Y73" i="1"/>
  <c r="AL71" i="1"/>
  <c r="Y69" i="1"/>
  <c r="AL67" i="1"/>
  <c r="Y65" i="1"/>
  <c r="AL74" i="1"/>
  <c r="AL70" i="1"/>
  <c r="AL66" i="1"/>
  <c r="AA22" i="1"/>
  <c r="E14" i="3"/>
  <c r="J14" i="3" s="1"/>
  <c r="AC52" i="1"/>
  <c r="AA96" i="1"/>
  <c r="AE96" i="1"/>
  <c r="AA56" i="1"/>
  <c r="AA60" i="1"/>
  <c r="AC60" i="1"/>
  <c r="AE60" i="1"/>
  <c r="J15" i="1"/>
  <c r="AM15" i="1" s="1"/>
  <c r="E11" i="3"/>
  <c r="E65" i="3"/>
  <c r="J65" i="3" s="1"/>
  <c r="AG70" i="1"/>
  <c r="AG67" i="1"/>
  <c r="E68" i="3"/>
  <c r="J68" i="3" s="1"/>
  <c r="AG71" i="1"/>
  <c r="AG65" i="1"/>
  <c r="AL97" i="1"/>
  <c r="AC97" i="1"/>
  <c r="AL62" i="1"/>
  <c r="AC62" i="1"/>
  <c r="AL64" i="1"/>
  <c r="AG32" i="1"/>
  <c r="E28" i="3"/>
  <c r="J28" i="3" s="1"/>
  <c r="AH44" i="1"/>
  <c r="AA13" i="1"/>
  <c r="AC13" i="1"/>
  <c r="Y37" i="1"/>
  <c r="AE37" i="1"/>
  <c r="AC37" i="1"/>
  <c r="Y49" i="1"/>
  <c r="AE49" i="1"/>
  <c r="E90" i="3"/>
  <c r="J90" i="3" s="1"/>
  <c r="AG61" i="1"/>
  <c r="E57" i="3"/>
  <c r="J57" i="3" s="1"/>
  <c r="AH68" i="1"/>
  <c r="AL68" i="1"/>
  <c r="AL92" i="1"/>
  <c r="AC9" i="1"/>
  <c r="Y9" i="1"/>
  <c r="E50" i="3"/>
  <c r="J50" i="3" s="1"/>
  <c r="AC95" i="1"/>
  <c r="E4" i="3"/>
  <c r="J4" i="3"/>
  <c r="AG8" i="1"/>
  <c r="AC89" i="1"/>
  <c r="Y89" i="1"/>
  <c r="AH94" i="1"/>
  <c r="AL94" i="1"/>
  <c r="E62" i="3"/>
  <c r="J62" i="3" s="1"/>
  <c r="AG66" i="1"/>
  <c r="Y36" i="1"/>
  <c r="AL96" i="1"/>
  <c r="AH80" i="1"/>
  <c r="AL31" i="1"/>
  <c r="AC55" i="1"/>
  <c r="AH51" i="1"/>
  <c r="AL8" i="1"/>
  <c r="AE44" i="1"/>
  <c r="AA44" i="1"/>
  <c r="AE51" i="1"/>
  <c r="E84" i="3"/>
  <c r="J84" i="3" s="1"/>
  <c r="AG88" i="1"/>
  <c r="AG75" i="1"/>
  <c r="E71" i="3"/>
  <c r="J71" i="3" s="1"/>
  <c r="AC88" i="1"/>
  <c r="Y68" i="1"/>
  <c r="AA68" i="1"/>
  <c r="AC64" i="1"/>
  <c r="Y64" i="1"/>
  <c r="AA64" i="1"/>
  <c r="AG97" i="1"/>
  <c r="E93" i="3"/>
  <c r="J93" i="3" s="1"/>
  <c r="AA72" i="1"/>
  <c r="AC72" i="1"/>
  <c r="AC63" i="1"/>
  <c r="Y63" i="1"/>
  <c r="AC65" i="1"/>
  <c r="AE65" i="1"/>
  <c r="AL98" i="1"/>
  <c r="Y98" i="1"/>
  <c r="AG63" i="1"/>
  <c r="M53" i="3"/>
  <c r="M83" i="3"/>
  <c r="M56" i="3"/>
  <c r="O92" i="3"/>
  <c r="M48" i="3"/>
  <c r="M25" i="3"/>
  <c r="O60" i="3"/>
  <c r="M4" i="3"/>
  <c r="M20" i="3"/>
  <c r="O12" i="3"/>
  <c r="O40" i="3"/>
  <c r="J12" i="1"/>
  <c r="AM12" i="1" s="1"/>
  <c r="N8" i="3"/>
  <c r="AA79" i="1"/>
  <c r="AA54" i="1"/>
  <c r="AE30" i="1"/>
  <c r="AE46" i="1"/>
  <c r="AA46" i="1"/>
  <c r="AE14" i="1"/>
  <c r="AC34" i="1"/>
  <c r="AA38" i="1"/>
  <c r="AC79" i="1"/>
  <c r="AE91" i="1"/>
  <c r="AE42" i="1"/>
  <c r="Y58" i="1"/>
  <c r="Y62" i="1"/>
  <c r="AE62" i="1"/>
  <c r="AE11" i="1"/>
  <c r="Y74" i="1"/>
  <c r="AA70" i="1"/>
  <c r="AC58" i="1"/>
  <c r="Y42" i="1"/>
  <c r="AA30" i="1"/>
  <c r="AE22" i="1"/>
  <c r="AA58" i="1"/>
  <c r="AC91" i="1"/>
  <c r="AE83" i="1"/>
  <c r="Y83" i="1"/>
  <c r="AC38" i="1"/>
  <c r="AA14" i="1"/>
  <c r="Y54" i="1"/>
  <c r="Y46" i="1"/>
  <c r="AC50" i="1"/>
  <c r="AA11" i="1"/>
  <c r="Y11" i="1"/>
  <c r="Y14" i="1"/>
  <c r="AC70" i="1"/>
  <c r="Y70" i="1"/>
  <c r="AA74" i="1"/>
  <c r="Y18" i="1"/>
  <c r="AA50" i="1"/>
  <c r="AE9" i="1"/>
  <c r="Y43" i="1"/>
  <c r="Y55" i="1"/>
  <c r="AA63" i="1"/>
  <c r="AA71" i="1"/>
  <c r="Y39" i="1"/>
  <c r="Y96" i="1"/>
  <c r="AC80" i="1"/>
  <c r="AA80" i="1"/>
  <c r="AE92" i="1"/>
  <c r="AE19" i="1"/>
  <c r="Y31" i="1"/>
  <c r="AA43" i="1"/>
  <c r="Y92" i="1"/>
  <c r="Y35" i="1"/>
  <c r="AA23" i="1"/>
  <c r="AC51" i="1"/>
  <c r="AA19" i="1"/>
  <c r="AC47" i="1"/>
  <c r="AA51" i="1"/>
  <c r="M7" i="3"/>
  <c r="O5" i="3"/>
  <c r="O13" i="3"/>
  <c r="O36" i="3"/>
  <c r="O17" i="3"/>
  <c r="M75" i="3"/>
  <c r="O75" i="3"/>
  <c r="AA67" i="1"/>
  <c r="AL87" i="1"/>
  <c r="AH87" i="1"/>
  <c r="AA59" i="1"/>
  <c r="AE59" i="1"/>
  <c r="AA84" i="1"/>
  <c r="AC84" i="1"/>
  <c r="J85" i="1"/>
  <c r="E81" i="3"/>
  <c r="AA27" i="1"/>
  <c r="AE67" i="1"/>
  <c r="Y75" i="1"/>
  <c r="Y90" i="1"/>
  <c r="AE84" i="1"/>
  <c r="Y17" i="1"/>
  <c r="AC17" i="1"/>
  <c r="AA33" i="1"/>
  <c r="AC33" i="1"/>
  <c r="O11" i="5"/>
  <c r="M12" i="1"/>
  <c r="Q12" i="1" s="1"/>
  <c r="AJ12" i="1"/>
  <c r="AH53" i="1"/>
  <c r="N11" i="3"/>
  <c r="AC75" i="1"/>
  <c r="AC27" i="1"/>
  <c r="Y59" i="1"/>
  <c r="AL42" i="1"/>
  <c r="Y66" i="1"/>
  <c r="AA66" i="1"/>
  <c r="AA75" i="1"/>
  <c r="AE66" i="1"/>
  <c r="AE33" i="1"/>
  <c r="AE90" i="1"/>
  <c r="Y33" i="1"/>
  <c r="AH13" i="1"/>
  <c r="AE16" i="1"/>
  <c r="AA16" i="1"/>
  <c r="AC18" i="1"/>
  <c r="AE18" i="1"/>
  <c r="AC39" i="1"/>
  <c r="AE39" i="1"/>
  <c r="AE53" i="1"/>
  <c r="AC53" i="1"/>
  <c r="AA87" i="1"/>
  <c r="AE87" i="1"/>
  <c r="AH59" i="1"/>
  <c r="AL59" i="1"/>
  <c r="E58" i="3"/>
  <c r="J58" i="3" s="1"/>
  <c r="AL12" i="1"/>
  <c r="M99" i="1"/>
  <c r="Q99" i="1" s="1"/>
  <c r="F99" i="7"/>
  <c r="AJ99" i="1"/>
  <c r="AL39" i="1"/>
  <c r="AH39" i="1"/>
  <c r="AG23" i="1"/>
  <c r="AA97" i="1"/>
  <c r="Y97" i="1"/>
  <c r="AE97" i="1"/>
  <c r="AC94" i="1"/>
  <c r="AE94" i="1"/>
  <c r="AA94" i="1"/>
  <c r="Y94" i="1"/>
  <c r="AC81" i="1"/>
  <c r="Y81" i="1"/>
  <c r="AA81" i="1"/>
  <c r="AE78" i="1"/>
  <c r="AA78" i="1"/>
  <c r="Y78" i="1"/>
  <c r="AE43" i="1"/>
  <c r="AC43" i="1"/>
  <c r="Y40" i="1"/>
  <c r="AA40" i="1"/>
  <c r="AE36" i="1"/>
  <c r="AA36" i="1"/>
  <c r="AC36" i="1"/>
  <c r="AE29" i="1"/>
  <c r="AC29" i="1"/>
  <c r="E70" i="3"/>
  <c r="J70" i="3"/>
  <c r="Y8" i="1"/>
  <c r="AA8" i="1"/>
  <c r="AC8" i="1"/>
  <c r="AH35" i="1"/>
  <c r="AL35" i="1"/>
  <c r="E56" i="3"/>
  <c r="J56" i="3" s="1"/>
  <c r="AG20" i="1"/>
  <c r="AL33" i="1"/>
  <c r="AH33" i="1"/>
  <c r="AH95" i="1"/>
  <c r="AL95" i="1"/>
  <c r="AG27" i="1"/>
  <c r="C17" i="5"/>
  <c r="AH8" i="1"/>
  <c r="AL24" i="1"/>
  <c r="AH24" i="1"/>
  <c r="AH30" i="1"/>
  <c r="AL30" i="1"/>
  <c r="AH41" i="1"/>
  <c r="AL41" i="1"/>
  <c r="E85" i="3"/>
  <c r="J85" i="3" s="1"/>
  <c r="AG89" i="1"/>
  <c r="J26" i="1"/>
  <c r="AM26" i="1" s="1"/>
  <c r="E22" i="3"/>
  <c r="AL88" i="1"/>
  <c r="AH88" i="1"/>
  <c r="E69" i="3"/>
  <c r="J69" i="3"/>
  <c r="AG73" i="1"/>
  <c r="AH63" i="1"/>
  <c r="AL63" i="1"/>
  <c r="W26" i="1"/>
  <c r="AE26" i="1" s="1"/>
  <c r="AH65" i="1"/>
  <c r="AL65" i="1"/>
  <c r="L21" i="5"/>
  <c r="N11" i="5"/>
  <c r="P11" i="5"/>
  <c r="N21" i="5"/>
  <c r="P7" i="5"/>
  <c r="P10" i="5"/>
  <c r="P8" i="5"/>
  <c r="P18" i="5"/>
  <c r="M33" i="3"/>
  <c r="M80" i="3"/>
  <c r="M28" i="3"/>
  <c r="M32" i="3"/>
  <c r="M63" i="3"/>
  <c r="O27" i="3"/>
  <c r="O51" i="3"/>
  <c r="M44" i="3"/>
  <c r="O76" i="3"/>
  <c r="M45" i="3"/>
  <c r="M52" i="3"/>
  <c r="E30" i="3"/>
  <c r="J30" i="3"/>
  <c r="AH18" i="1"/>
  <c r="AG95" i="1"/>
  <c r="N22" i="3"/>
  <c r="E74" i="3"/>
  <c r="J74" i="3" s="1"/>
  <c r="AL11" i="1"/>
  <c r="E52" i="3"/>
  <c r="J52" i="3" s="1"/>
  <c r="AH81" i="1"/>
  <c r="AG43" i="1"/>
  <c r="AG91" i="1"/>
  <c r="W99" i="1"/>
  <c r="AG13" i="1"/>
  <c r="AH11" i="1"/>
  <c r="AG33" i="1"/>
  <c r="E15" i="3"/>
  <c r="J15" i="3" s="1"/>
  <c r="AL27" i="1"/>
  <c r="E75" i="3"/>
  <c r="J75" i="3"/>
  <c r="AL57" i="1"/>
  <c r="E5" i="3"/>
  <c r="J5" i="3" s="1"/>
  <c r="AH32" i="1"/>
  <c r="AG52" i="1"/>
  <c r="E88" i="3"/>
  <c r="J88" i="3" s="1"/>
  <c r="AG83" i="1"/>
  <c r="AH84" i="1"/>
  <c r="AH50" i="1"/>
  <c r="E51" i="3"/>
  <c r="J51" i="3"/>
  <c r="AH89" i="1"/>
  <c r="M15" i="1"/>
  <c r="Q15" i="1" s="1"/>
  <c r="W25" i="1"/>
  <c r="AC25" i="1" s="1"/>
  <c r="AL21" i="1"/>
  <c r="Y23" i="1"/>
  <c r="E20" i="3"/>
  <c r="J20" i="3" s="1"/>
  <c r="AL73" i="1"/>
  <c r="AC73" i="1"/>
  <c r="AL23" i="1"/>
  <c r="AG93" i="1"/>
  <c r="AG38" i="1"/>
  <c r="AH90" i="1"/>
  <c r="AG16" i="1"/>
  <c r="AH49" i="1"/>
  <c r="AL14" i="1"/>
  <c r="AG31" i="1"/>
  <c r="AG59" i="1"/>
  <c r="E60" i="3"/>
  <c r="J60" i="3" s="1"/>
  <c r="AG64" i="1"/>
  <c r="E94" i="3"/>
  <c r="J94" i="3" s="1"/>
  <c r="AG98" i="1"/>
  <c r="AE98" i="1"/>
  <c r="AA98" i="1"/>
  <c r="AH19" i="1"/>
  <c r="E49" i="3"/>
  <c r="J49" i="3" s="1"/>
  <c r="AG46" i="1"/>
  <c r="AH37" i="1"/>
  <c r="AC20" i="1"/>
  <c r="W12" i="1"/>
  <c r="AC12" i="1" s="1"/>
  <c r="AL36" i="1"/>
  <c r="AH79" i="1"/>
  <c r="AE99" i="1"/>
  <c r="AC99" i="1"/>
  <c r="Y99" i="1"/>
  <c r="AA99" i="1"/>
  <c r="O69" i="3"/>
  <c r="O16" i="3"/>
  <c r="M16" i="3"/>
  <c r="M47" i="3"/>
  <c r="M41" i="3"/>
  <c r="M49" i="3"/>
  <c r="M68" i="3"/>
  <c r="AL99" i="1"/>
  <c r="M9" i="3"/>
  <c r="AL69" i="1"/>
  <c r="AG15" i="1"/>
  <c r="AG50" i="1"/>
  <c r="E10" i="3"/>
  <c r="J10" i="3" s="1"/>
  <c r="E35" i="3"/>
  <c r="J35" i="3" s="1"/>
  <c r="AH20" i="1"/>
  <c r="AL20" i="1"/>
  <c r="AG21" i="1"/>
  <c r="M25" i="1"/>
  <c r="Q25" i="1" s="1"/>
  <c r="F25" i="7"/>
  <c r="R77" i="1"/>
  <c r="U77" i="1" s="1"/>
  <c r="G77" i="7"/>
  <c r="AE57" i="1"/>
  <c r="Y57" i="1"/>
  <c r="AG22" i="1"/>
  <c r="AL17" i="1"/>
  <c r="AH17" i="1"/>
  <c r="O77" i="3"/>
  <c r="AH28" i="1"/>
  <c r="G77" i="1"/>
  <c r="I77" i="1" s="1"/>
  <c r="L77" i="1"/>
  <c r="L86" i="1"/>
  <c r="X77" i="1"/>
  <c r="X86" i="1"/>
  <c r="X100" i="1" s="1"/>
  <c r="AA95" i="1"/>
  <c r="AE95" i="1"/>
  <c r="E77" i="1"/>
  <c r="E86" i="1" s="1"/>
  <c r="E100" i="1" s="1"/>
  <c r="AB77" i="1"/>
  <c r="AB86" i="1"/>
  <c r="AB100" i="1" s="1"/>
  <c r="K77" i="1"/>
  <c r="K86" i="1" s="1"/>
  <c r="O77" i="1"/>
  <c r="O86" i="1" s="1"/>
  <c r="O100" i="1" s="1"/>
  <c r="T77" i="1"/>
  <c r="N73" i="3"/>
  <c r="AD77" i="1"/>
  <c r="AD86" i="1"/>
  <c r="AD100" i="1" s="1"/>
  <c r="N6" i="6"/>
  <c r="M74" i="3"/>
  <c r="G22" i="3"/>
  <c r="G73" i="3" s="1"/>
  <c r="O70" i="3"/>
  <c r="O66" i="3"/>
  <c r="O90" i="3"/>
  <c r="M78" i="3"/>
  <c r="O86" i="3"/>
  <c r="M30" i="3"/>
  <c r="M38" i="3"/>
  <c r="O14" i="3"/>
  <c r="O54" i="3"/>
  <c r="M26" i="3"/>
  <c r="O34" i="3"/>
  <c r="M42" i="3"/>
  <c r="M46" i="3"/>
  <c r="M10" i="3"/>
  <c r="O18" i="3"/>
  <c r="O61" i="3"/>
  <c r="O43" i="3"/>
  <c r="O67" i="3"/>
  <c r="M35" i="3"/>
  <c r="M24" i="3"/>
  <c r="O39" i="3"/>
  <c r="O89" i="3"/>
  <c r="M57" i="3"/>
  <c r="O93" i="3"/>
  <c r="O31" i="3"/>
  <c r="O84" i="3"/>
  <c r="M71" i="3"/>
  <c r="E10" i="4"/>
  <c r="M87" i="3"/>
  <c r="O87" i="3"/>
  <c r="O15" i="3"/>
  <c r="I22" i="3"/>
  <c r="I73" i="3" s="1"/>
  <c r="I82" i="3" s="1"/>
  <c r="C10" i="4"/>
  <c r="O58" i="3"/>
  <c r="M58" i="3"/>
  <c r="O65" i="3"/>
  <c r="M65" i="3"/>
  <c r="O23" i="3"/>
  <c r="M23" i="3"/>
  <c r="O91" i="3"/>
  <c r="M91" i="3"/>
  <c r="H22" i="3"/>
  <c r="H73" i="3"/>
  <c r="H82" i="3" s="1"/>
  <c r="H96" i="3" s="1"/>
  <c r="F21" i="3"/>
  <c r="K21" i="3" s="1"/>
  <c r="F81" i="3"/>
  <c r="O81" i="3" s="1"/>
  <c r="M55" i="3"/>
  <c r="O95" i="3"/>
  <c r="M6" i="3"/>
  <c r="O6" i="3"/>
  <c r="M72" i="3"/>
  <c r="O72" i="3"/>
  <c r="M88" i="3"/>
  <c r="O59" i="3"/>
  <c r="F8" i="3"/>
  <c r="K8" i="3"/>
  <c r="G82" i="3"/>
  <c r="G96" i="3" s="1"/>
  <c r="O62" i="3"/>
  <c r="M62" i="3"/>
  <c r="O94" i="3"/>
  <c r="M94" i="3"/>
  <c r="M81" i="3"/>
  <c r="O21" i="3"/>
  <c r="M21" i="3"/>
  <c r="F98" i="7"/>
  <c r="AK98" i="1"/>
  <c r="Q98" i="1"/>
  <c r="AF98" i="1"/>
  <c r="AF99" i="1"/>
  <c r="AK99" i="1"/>
  <c r="Q89" i="1"/>
  <c r="F89" i="7"/>
  <c r="AH99" i="1"/>
  <c r="F87" i="7"/>
  <c r="E95" i="3"/>
  <c r="J95" i="3" s="1"/>
  <c r="AG99" i="1"/>
  <c r="AI99" i="1"/>
  <c r="D99" i="7"/>
  <c r="M85" i="1"/>
  <c r="AJ85" i="1"/>
  <c r="AK83" i="1"/>
  <c r="AH85" i="1"/>
  <c r="AF85" i="1"/>
  <c r="F83" i="7"/>
  <c r="AJ83" i="1"/>
  <c r="AL83" i="1"/>
  <c r="AG85" i="1"/>
  <c r="AK82" i="1"/>
  <c r="AF82" i="1"/>
  <c r="AK79" i="1"/>
  <c r="AI85" i="1"/>
  <c r="AA76" i="1"/>
  <c r="AL76" i="1"/>
  <c r="AG76" i="1"/>
  <c r="Q76" i="1"/>
  <c r="AK67" i="1"/>
  <c r="F67" i="7"/>
  <c r="AH66" i="1"/>
  <c r="AH61" i="1"/>
  <c r="F59" i="7"/>
  <c r="AF59" i="1"/>
  <c r="AH56" i="1"/>
  <c r="AF56" i="1"/>
  <c r="F54" i="7"/>
  <c r="AG54" i="1"/>
  <c r="AL51" i="1"/>
  <c r="F51" i="7"/>
  <c r="AM51" i="1"/>
  <c r="Q50" i="1"/>
  <c r="F50" i="7"/>
  <c r="AM50" i="1"/>
  <c r="AK49" i="1"/>
  <c r="AG49" i="1"/>
  <c r="AJ49" i="1"/>
  <c r="AL49" i="1"/>
  <c r="AL44" i="1"/>
  <c r="AG44" i="1"/>
  <c r="E40" i="3"/>
  <c r="J40" i="3" s="1"/>
  <c r="F42" i="7"/>
  <c r="AG42" i="1"/>
  <c r="AL40" i="1"/>
  <c r="AK40" i="1"/>
  <c r="AH40" i="1"/>
  <c r="Q40" i="1"/>
  <c r="AG40" i="1"/>
  <c r="F39" i="7"/>
  <c r="AG39" i="1"/>
  <c r="AF36" i="1"/>
  <c r="AH36" i="1"/>
  <c r="Q36" i="1"/>
  <c r="AG35" i="1"/>
  <c r="AK35" i="1"/>
  <c r="AG34" i="1"/>
  <c r="F34" i="7"/>
  <c r="AF34" i="1"/>
  <c r="Q33" i="1"/>
  <c r="F33" i="7"/>
  <c r="E29" i="3"/>
  <c r="J29" i="3" s="1"/>
  <c r="AH27" i="1"/>
  <c r="Q27" i="1"/>
  <c r="AM27" i="1"/>
  <c r="AC26" i="1"/>
  <c r="AK24" i="1"/>
  <c r="F24" i="7"/>
  <c r="AJ24" i="1"/>
  <c r="AJ23" i="1"/>
  <c r="F23" i="7"/>
  <c r="AK25" i="1"/>
  <c r="AF22" i="1"/>
  <c r="AF19" i="1"/>
  <c r="AG19" i="1"/>
  <c r="F18" i="7"/>
  <c r="AL18" i="1"/>
  <c r="AH25" i="1"/>
  <c r="AL25" i="1"/>
  <c r="AG18" i="1"/>
  <c r="AF25" i="1"/>
  <c r="Q17" i="1"/>
  <c r="Z77" i="1"/>
  <c r="W77" i="1" s="1"/>
  <c r="AC77" i="1" s="1"/>
  <c r="AE77" i="1"/>
  <c r="AA26" i="1"/>
  <c r="Y26" i="1"/>
  <c r="AI25" i="1"/>
  <c r="AJ25" i="1"/>
  <c r="AH16" i="1"/>
  <c r="Q16" i="1"/>
  <c r="F16" i="7"/>
  <c r="AF16" i="1"/>
  <c r="J25" i="1"/>
  <c r="AM25" i="1" s="1"/>
  <c r="D25" i="7"/>
  <c r="E12" i="3"/>
  <c r="J12" i="3" s="1"/>
  <c r="W15" i="1"/>
  <c r="Y15" i="1"/>
  <c r="AJ14" i="1"/>
  <c r="AK14" i="1"/>
  <c r="AF14" i="1"/>
  <c r="Q14" i="1"/>
  <c r="AK15" i="1"/>
  <c r="AH14" i="1"/>
  <c r="F77" i="1"/>
  <c r="F86" i="1"/>
  <c r="F100" i="1" s="1"/>
  <c r="AM14" i="1"/>
  <c r="D77" i="1"/>
  <c r="C77" i="7"/>
  <c r="AI26" i="1"/>
  <c r="B10" i="4"/>
  <c r="P77" i="1"/>
  <c r="P86" i="1"/>
  <c r="P100" i="1" s="1"/>
  <c r="AK13" i="1"/>
  <c r="AJ13" i="1"/>
  <c r="AF15" i="1"/>
  <c r="AJ15" i="1"/>
  <c r="Q13" i="1"/>
  <c r="AH15" i="1"/>
  <c r="AF13" i="1"/>
  <c r="AL15" i="1"/>
  <c r="M26" i="1"/>
  <c r="Q26" i="1" s="1"/>
  <c r="AK26" i="1"/>
  <c r="AL13" i="1"/>
  <c r="H77" i="1"/>
  <c r="E77" i="7" s="1"/>
  <c r="D26" i="7"/>
  <c r="AI15" i="1"/>
  <c r="AJ11" i="1"/>
  <c r="F11" i="7"/>
  <c r="AG11" i="1"/>
  <c r="AM11" i="1"/>
  <c r="AH10" i="1"/>
  <c r="AL10" i="1"/>
  <c r="AJ10" i="1"/>
  <c r="C19" i="5"/>
  <c r="Q10" i="1"/>
  <c r="AG10" i="1"/>
  <c r="Y12" i="1"/>
  <c r="AA12" i="1"/>
  <c r="AE12" i="1"/>
  <c r="T86" i="1"/>
  <c r="L86" i="7" s="1"/>
  <c r="AI77" i="1"/>
  <c r="C11" i="5"/>
  <c r="C18" i="5"/>
  <c r="C21" i="5" s="1"/>
  <c r="F9" i="7"/>
  <c r="S77" i="1"/>
  <c r="K77" i="7" s="1"/>
  <c r="R86" i="1"/>
  <c r="L100" i="1"/>
  <c r="AK12" i="1"/>
  <c r="AF8" i="1"/>
  <c r="AK8" i="1"/>
  <c r="AF12" i="1"/>
  <c r="AH12" i="1"/>
  <c r="Q8" i="1"/>
  <c r="F12" i="7"/>
  <c r="AI12" i="1"/>
  <c r="D77" i="7"/>
  <c r="AG12" i="1"/>
  <c r="C12" i="7"/>
  <c r="AL85" i="1"/>
  <c r="F85" i="7"/>
  <c r="AK85" i="1"/>
  <c r="Z86" i="1"/>
  <c r="W86" i="1" s="1"/>
  <c r="AC86" i="1" s="1"/>
  <c r="E21" i="3"/>
  <c r="J21" i="3" s="1"/>
  <c r="AG25" i="1"/>
  <c r="AE15" i="1"/>
  <c r="AC15" i="1"/>
  <c r="AA15" i="1"/>
  <c r="J77" i="1"/>
  <c r="AM77" i="1" s="1"/>
  <c r="D86" i="1"/>
  <c r="C86" i="7" s="1"/>
  <c r="AJ26" i="1"/>
  <c r="AG26" i="1"/>
  <c r="F26" i="7"/>
  <c r="AL26" i="1"/>
  <c r="AF26" i="1"/>
  <c r="AH26" i="1"/>
  <c r="AA77" i="1"/>
  <c r="Y77" i="1"/>
  <c r="R100" i="1"/>
  <c r="U100" i="1" s="1"/>
  <c r="D100" i="1"/>
  <c r="C100" i="7" s="1"/>
  <c r="G100" i="7"/>
  <c r="AE86" i="1"/>
  <c r="Y86" i="1"/>
  <c r="T100" i="1"/>
  <c r="L100" i="7"/>
  <c r="S86" i="1"/>
  <c r="V86" i="1" s="1"/>
  <c r="L77" i="7"/>
  <c r="N82" i="3"/>
  <c r="V77" i="1"/>
  <c r="F11" i="3"/>
  <c r="J11" i="3" s="1"/>
  <c r="K11" i="3"/>
  <c r="F73" i="3"/>
  <c r="M8" i="3"/>
  <c r="O8" i="3"/>
  <c r="K86" i="7"/>
  <c r="S100" i="1"/>
  <c r="K100" i="7"/>
  <c r="N96" i="3"/>
  <c r="V100" i="1"/>
  <c r="M11" i="3"/>
  <c r="O11" i="3"/>
  <c r="K73" i="3"/>
  <c r="O73" i="3"/>
  <c r="M73" i="3"/>
  <c r="P21" i="5"/>
  <c r="P17" i="5"/>
  <c r="F96" i="3" l="1"/>
  <c r="I96" i="3"/>
  <c r="F82" i="3"/>
  <c r="AA86" i="1"/>
  <c r="J86" i="1"/>
  <c r="Z100" i="1"/>
  <c r="W100" i="1" s="1"/>
  <c r="K100" i="1"/>
  <c r="E73" i="3"/>
  <c r="J73" i="3" s="1"/>
  <c r="H86" i="1"/>
  <c r="AG77" i="1"/>
  <c r="M86" i="1"/>
  <c r="F22" i="3"/>
  <c r="U86" i="1"/>
  <c r="G86" i="7"/>
  <c r="AE85" i="1"/>
  <c r="AC85" i="1"/>
  <c r="Y85" i="1"/>
  <c r="AA85" i="1"/>
  <c r="M77" i="1"/>
  <c r="Y25" i="1"/>
  <c r="AE25" i="1"/>
  <c r="AF10" i="1"/>
  <c r="AK22" i="1"/>
  <c r="AJ9" i="1"/>
  <c r="F10" i="7"/>
  <c r="Q11" i="1"/>
  <c r="AJ18" i="1"/>
  <c r="AH23" i="1"/>
  <c r="N21" i="3"/>
  <c r="K26" i="7"/>
  <c r="AL28" i="1"/>
  <c r="AL32" i="1"/>
  <c r="AL37" i="1"/>
  <c r="AL47" i="1"/>
  <c r="AH92" i="1"/>
  <c r="AL93" i="1"/>
  <c r="AK56" i="1"/>
  <c r="AL60" i="1"/>
  <c r="F60" i="7"/>
  <c r="F96" i="7"/>
  <c r="AH96" i="1"/>
  <c r="AA25" i="1"/>
  <c r="G86" i="1"/>
  <c r="F15" i="7"/>
  <c r="E8" i="3"/>
  <c r="J8" i="3" s="1"/>
  <c r="E6" i="3"/>
  <c r="J6" i="3" s="1"/>
  <c r="AK11" i="1"/>
  <c r="AF11" i="1"/>
  <c r="V25" i="1"/>
  <c r="AH31" i="1"/>
  <c r="AH43" i="1"/>
  <c r="AL45" i="1"/>
  <c r="AL46" i="1"/>
  <c r="AL52" i="1"/>
  <c r="AL90" i="1"/>
  <c r="AL91" i="1"/>
  <c r="AH78" i="1"/>
  <c r="F80" i="7"/>
  <c r="AL80" i="1"/>
  <c r="AL81" i="1"/>
  <c r="AH58" i="1"/>
  <c r="F58" i="7"/>
  <c r="J81" i="3"/>
  <c r="AL84" i="1"/>
  <c r="F84" i="7"/>
  <c r="AH73" i="1"/>
  <c r="P20" i="5"/>
  <c r="AJ76" i="1"/>
  <c r="AC76" i="1"/>
  <c r="AM76" i="1"/>
  <c r="F70" i="7"/>
  <c r="F74" i="7"/>
  <c r="C99" i="7"/>
  <c r="AH72" i="1"/>
  <c r="AH76" i="1"/>
  <c r="Y76" i="1"/>
  <c r="F76" i="7"/>
  <c r="F75" i="7"/>
  <c r="F8" i="6"/>
  <c r="F9" i="6" s="1"/>
  <c r="F72" i="7"/>
  <c r="F97" i="7"/>
  <c r="AH69" i="1"/>
  <c r="AJ66" i="1"/>
  <c r="N95" i="3"/>
  <c r="D12" i="7"/>
  <c r="K22" i="3" l="1"/>
  <c r="J22" i="3"/>
  <c r="O22" i="3"/>
  <c r="M22" i="3"/>
  <c r="AM86" i="1"/>
  <c r="E82" i="3"/>
  <c r="J82" i="3" s="1"/>
  <c r="AG86" i="1"/>
  <c r="I86" i="1"/>
  <c r="G100" i="1"/>
  <c r="D86" i="7"/>
  <c r="AF86" i="1"/>
  <c r="AI86" i="1"/>
  <c r="Q77" i="1"/>
  <c r="AF77" i="1"/>
  <c r="F77" i="7"/>
  <c r="AK77" i="1"/>
  <c r="AL77" i="1"/>
  <c r="AH77" i="1"/>
  <c r="AJ77" i="1"/>
  <c r="Q86" i="1"/>
  <c r="F86" i="7"/>
  <c r="AH86" i="1"/>
  <c r="AL86" i="1"/>
  <c r="AK86" i="1"/>
  <c r="AJ86" i="1"/>
  <c r="M100" i="1"/>
  <c r="M82" i="3"/>
  <c r="K82" i="3"/>
  <c r="O82" i="3"/>
  <c r="H100" i="1"/>
  <c r="E100" i="7" s="1"/>
  <c r="E86" i="7"/>
  <c r="AC100" i="1"/>
  <c r="AE100" i="1"/>
  <c r="Y100" i="1"/>
  <c r="AA100" i="1"/>
  <c r="K96" i="3"/>
  <c r="M96" i="3"/>
  <c r="O96" i="3"/>
  <c r="I100" i="1" l="1"/>
  <c r="AI100" i="1"/>
  <c r="AF100" i="1"/>
  <c r="J100" i="1"/>
  <c r="D100" i="7"/>
  <c r="Q100" i="1"/>
  <c r="AH100" i="1"/>
  <c r="AL100" i="1"/>
  <c r="AK100" i="1"/>
  <c r="F100" i="7"/>
  <c r="AJ100" i="1"/>
  <c r="AM100" i="1" l="1"/>
  <c r="AG100" i="1"/>
  <c r="E96" i="3"/>
  <c r="J96" i="3" s="1"/>
</calcChain>
</file>

<file path=xl/sharedStrings.xml><?xml version="1.0" encoding="utf-8"?>
<sst xmlns="http://schemas.openxmlformats.org/spreadsheetml/2006/main" count="533" uniqueCount="269">
  <si>
    <t>Редни број</t>
  </si>
  <si>
    <t>Материја</t>
  </si>
  <si>
    <t>Број судија у материји</t>
  </si>
  <si>
    <t>Нерешено на почетку</t>
  </si>
  <si>
    <t>Примљено</t>
  </si>
  <si>
    <t>Просечан прилив предмета по судији</t>
  </si>
  <si>
    <t>Укупно у раду</t>
  </si>
  <si>
    <t>Укупно решено</t>
  </si>
  <si>
    <t>Просечно решено по судији у одељењу</t>
  </si>
  <si>
    <t>Нерешено на крају</t>
  </si>
  <si>
    <t>Просечно предмета остало у раду по судији у одељењу</t>
  </si>
  <si>
    <t>КВАЛИТЕТ</t>
  </si>
  <si>
    <t>Укупно</t>
  </si>
  <si>
    <t>Стари предмети према датуму пријема у суд</t>
  </si>
  <si>
    <t>Стари предмети према датуму иницијалног акта</t>
  </si>
  <si>
    <t>Нових</t>
  </si>
  <si>
    <t>Мериторно</t>
  </si>
  <si>
    <t>На други начин</t>
  </si>
  <si>
    <t>Укупно  решено</t>
  </si>
  <si>
    <t>Решено спроведеним извршењем</t>
  </si>
  <si>
    <t>Остало у раду као нерешено</t>
  </si>
  <si>
    <t>Старих према датуму пријема у суд</t>
  </si>
  <si>
    <t>Разматраних жалби</t>
  </si>
  <si>
    <t>Потврђено</t>
  </si>
  <si>
    <t>Преиначено</t>
  </si>
  <si>
    <t>Укинуто</t>
  </si>
  <si>
    <t>Делимично преиначено или укинуто</t>
  </si>
  <si>
    <t>Савладавање прилива</t>
  </si>
  <si>
    <t>Проценат решених</t>
  </si>
  <si>
    <t>Укупан квалитет</t>
  </si>
  <si>
    <t>Ажурност</t>
  </si>
  <si>
    <t>Мериторно решених %</t>
  </si>
  <si>
    <t>Решено на други начин %</t>
  </si>
  <si>
    <t>Решено старих предмета иниц. акт%</t>
  </si>
  <si>
    <t>Прос. пред. по судији                                   од укупно у раду</t>
  </si>
  <si>
    <t>број</t>
  </si>
  <si>
    <t>%</t>
  </si>
  <si>
    <t>П</t>
  </si>
  <si>
    <t>П1</t>
  </si>
  <si>
    <t>П2</t>
  </si>
  <si>
    <t>К</t>
  </si>
  <si>
    <t>Ив</t>
  </si>
  <si>
    <t>И</t>
  </si>
  <si>
    <t>Ии</t>
  </si>
  <si>
    <t>Иив</t>
  </si>
  <si>
    <t>Инк</t>
  </si>
  <si>
    <t>ИоИ</t>
  </si>
  <si>
    <t>Ион</t>
  </si>
  <si>
    <t>Ипи</t>
  </si>
  <si>
    <t>ИпвИ</t>
  </si>
  <si>
    <t>ИпвИв</t>
  </si>
  <si>
    <t>ИпвИвк</t>
  </si>
  <si>
    <t>Ик</t>
  </si>
  <si>
    <t>Ика</t>
  </si>
  <si>
    <t>Ика1</t>
  </si>
  <si>
    <t>Ика2</t>
  </si>
  <si>
    <t>К1</t>
  </si>
  <si>
    <t>Ки</t>
  </si>
  <si>
    <t>КВ</t>
  </si>
  <si>
    <t>КП</t>
  </si>
  <si>
    <t>КПП</t>
  </si>
  <si>
    <t>КППР</t>
  </si>
  <si>
    <t>КР</t>
  </si>
  <si>
    <t>КРИ</t>
  </si>
  <si>
    <t>КУО</t>
  </si>
  <si>
    <t>О</t>
  </si>
  <si>
    <t>ОС</t>
  </si>
  <si>
    <t>ПЛ</t>
  </si>
  <si>
    <t>ПОИ</t>
  </si>
  <si>
    <t>ПОМ</t>
  </si>
  <si>
    <t>ПОМ И1</t>
  </si>
  <si>
    <t>ПОМ И2</t>
  </si>
  <si>
    <t>Р1</t>
  </si>
  <si>
    <t>Р2</t>
  </si>
  <si>
    <t>Р3</t>
  </si>
  <si>
    <t>Р4</t>
  </si>
  <si>
    <t>Р5</t>
  </si>
  <si>
    <t>Спк</t>
  </si>
  <si>
    <t>ТОИ</t>
  </si>
  <si>
    <t>Ку</t>
  </si>
  <si>
    <t>Ов  Х</t>
  </si>
  <si>
    <t>Ов И</t>
  </si>
  <si>
    <t>Oв1</t>
  </si>
  <si>
    <t>Ов2</t>
  </si>
  <si>
    <t>Ов3</t>
  </si>
  <si>
    <t>Уоп</t>
  </si>
  <si>
    <t>Опу</t>
  </si>
  <si>
    <t>НАЗИВ СУДА</t>
  </si>
  <si>
    <t>Број судија</t>
  </si>
  <si>
    <t>% СТАРИХ ПРЕДМЕТА У ОДНОСУ НА  УКУПНО У РАДУ</t>
  </si>
  <si>
    <t>ПРОСЕЧНО СТАРИХ ПРЕДМЕТА ОСТАЛО У РАДУ ПО СУДИЈИ</t>
  </si>
  <si>
    <t>ОД 3 ДО 5</t>
  </si>
  <si>
    <t>ОД 5 ДО 10</t>
  </si>
  <si>
    <t>ПРЕКО 10</t>
  </si>
  <si>
    <t>ИЗ  ОВЕ ТАБЕЛЕ</t>
  </si>
  <si>
    <t>ИЗ  ТАБЕЛЕ Т1</t>
  </si>
  <si>
    <t>РАЗЛИКА ПОДАТАКА ИЗ  ОВЕ И ТАБЕЛЕ Т1</t>
  </si>
  <si>
    <t>Основни суд у Убу</t>
  </si>
  <si>
    <t>ТАБЕЛА СТАРИХ ИЗВРШНИХ ПРЕДМЕТА</t>
  </si>
  <si>
    <t>старијих од 10 година</t>
  </si>
  <si>
    <t>од 5 до 10 година</t>
  </si>
  <si>
    <t>УКУПНО:</t>
  </si>
  <si>
    <t>Први oсновни суд у Београду</t>
  </si>
  <si>
    <t>Други основни суд у Београду</t>
  </si>
  <si>
    <t>Основни суд у Бору</t>
  </si>
  <si>
    <t>Основни суд у Ваљеву</t>
  </si>
  <si>
    <t>Основни суд у Врању</t>
  </si>
  <si>
    <t>Основни суд у Вршцу</t>
  </si>
  <si>
    <t>Основни суд у Зајечару</t>
  </si>
  <si>
    <t>Основни суд у Зрењанину</t>
  </si>
  <si>
    <t>Основни суд у Јагодини</t>
  </si>
  <si>
    <t>Основни суд у Кикинди</t>
  </si>
  <si>
    <t>Основни суд у Крагујевцу</t>
  </si>
  <si>
    <t>Основни суд у Краљеву</t>
  </si>
  <si>
    <t>Основни суд у Крушевцу</t>
  </si>
  <si>
    <t>Основни суд у Лесковцу</t>
  </si>
  <si>
    <t>Основни суд у Лозници</t>
  </si>
  <si>
    <t>Основни суд у Неготину</t>
  </si>
  <si>
    <t>Основни суд у Нишу</t>
  </si>
  <si>
    <t>Основни суд у Новом Пазару</t>
  </si>
  <si>
    <t>Основни суд у Новом Саду</t>
  </si>
  <si>
    <t>Основни суд у Панчеву</t>
  </si>
  <si>
    <t>Основни суд у Параћину</t>
  </si>
  <si>
    <t>Основни суд у Пироту</t>
  </si>
  <si>
    <t>Основни суд у Пожаревцу</t>
  </si>
  <si>
    <t>Основни суд у Пожеги</t>
  </si>
  <si>
    <t>Основни суд у Пријепољу</t>
  </si>
  <si>
    <t>Основни суд у Прокупљу</t>
  </si>
  <si>
    <t>Основни суд у Смедереву</t>
  </si>
  <si>
    <t>Основни суд у Сомбору</t>
  </si>
  <si>
    <t>Основни суд у Сремској Митровици</t>
  </si>
  <si>
    <t>Основни суд у Суботици</t>
  </si>
  <si>
    <t>Основни суд у Ужицу</t>
  </si>
  <si>
    <t>Основни суд у Чачку</t>
  </si>
  <si>
    <t>Основни суд у Шапцу</t>
  </si>
  <si>
    <t>Трећи основни суд у Београду</t>
  </si>
  <si>
    <t>Основни суд у Алексинцу</t>
  </si>
  <si>
    <t>Основни суд у Аранђеловцу</t>
  </si>
  <si>
    <t>Основни суд у Бачкој Паланци</t>
  </si>
  <si>
    <t>Основни суд у Бечеју</t>
  </si>
  <si>
    <t>Основни суд у Брусу</t>
  </si>
  <si>
    <t>Основни суд у Бујановцу</t>
  </si>
  <si>
    <t>Основни суд у Великој Плани</t>
  </si>
  <si>
    <t>Основни суд у Великом Градишту</t>
  </si>
  <si>
    <t>Основни суд у Врбасу</t>
  </si>
  <si>
    <t>Основни суд у Горњем Милановцу</t>
  </si>
  <si>
    <t>Основни суд у Деспотовцу</t>
  </si>
  <si>
    <t>Основни суд у Димитровграду</t>
  </si>
  <si>
    <t>Основни суд у Ивањици</t>
  </si>
  <si>
    <t>Основни суд у Књажевцу</t>
  </si>
  <si>
    <t>Основни суд у Куршумлији</t>
  </si>
  <si>
    <t>Основни суд у Лазаревцу</t>
  </si>
  <si>
    <t>Основни суд у Лебану</t>
  </si>
  <si>
    <t>Основни суд у Мајданпеку</t>
  </si>
  <si>
    <t>Основни суд у Мионици</t>
  </si>
  <si>
    <t>Основни суд у Младеновцу</t>
  </si>
  <si>
    <t>Основни суд у Обреновцу</t>
  </si>
  <si>
    <t>Основни суд у Петровцу на Млави</t>
  </si>
  <si>
    <t>Основни суд у Прибоју</t>
  </si>
  <si>
    <t>Основни суд у Рашкој</t>
  </si>
  <si>
    <t>Основни суд у Руми</t>
  </si>
  <si>
    <t>Основни суд у Сенти</t>
  </si>
  <si>
    <t>Основни суд у Сјеници</t>
  </si>
  <si>
    <t>Основни суд у Старој Пазови</t>
  </si>
  <si>
    <t>Основни суд у Сурдулици</t>
  </si>
  <si>
    <t>Основни суд у Трстенику</t>
  </si>
  <si>
    <t>Основни суд у Шиду</t>
  </si>
  <si>
    <t>НАЗИВ ОСНОВНОГ СУДА:</t>
  </si>
  <si>
    <t>Р-јб</t>
  </si>
  <si>
    <t>П1-уз</t>
  </si>
  <si>
    <t>Р4 п</t>
  </si>
  <si>
    <t>Р4 и</t>
  </si>
  <si>
    <t>Р4 к</t>
  </si>
  <si>
    <t>Р4 р</t>
  </si>
  <si>
    <t>Р4 в</t>
  </si>
  <si>
    <t>Прр</t>
  </si>
  <si>
    <t>Прр 1</t>
  </si>
  <si>
    <t>У</t>
  </si>
  <si>
    <t>КППД</t>
  </si>
  <si>
    <t>Пом Уг</t>
  </si>
  <si>
    <t>Пом ИгХ 1</t>
  </si>
  <si>
    <t>Кепл</t>
  </si>
  <si>
    <t>Пом К</t>
  </si>
  <si>
    <t>Ик-кз</t>
  </si>
  <si>
    <t>Пом Ук</t>
  </si>
  <si>
    <t>Пом УгХ 2</t>
  </si>
  <si>
    <t>Пом ИгН</t>
  </si>
  <si>
    <t>Пом УгН</t>
  </si>
  <si>
    <t>Пом УгХ 1</t>
  </si>
  <si>
    <t>Пом ИгХ 2</t>
  </si>
  <si>
    <t>Пом ИкН</t>
  </si>
  <si>
    <t>Пом УкН</t>
  </si>
  <si>
    <t>КПП Пов1</t>
  </si>
  <si>
    <t>Пом Ик(по новом)</t>
  </si>
  <si>
    <t>Ссок</t>
  </si>
  <si>
    <t>Ссос</t>
  </si>
  <si>
    <t>КПП Пов</t>
  </si>
  <si>
    <t>Пом Иг(по старом)</t>
  </si>
  <si>
    <t>Пом Ик(по старом)</t>
  </si>
  <si>
    <t>Пом Иг(по новом)</t>
  </si>
  <si>
    <t>Спп</t>
  </si>
  <si>
    <t>ПРЕДСЕДНИК СУДА</t>
  </si>
  <si>
    <t>_______________________________</t>
  </si>
  <si>
    <t>Име и презиме:</t>
  </si>
  <si>
    <t>ЗБИРНИ ИЗВЕШТАЈ ОСНОВНИХ СУДОВА - ПОДРУЧЈЕ АПЕЛАЦИОНОГ СУДА У БЕОГРАДУ</t>
  </si>
  <si>
    <t>ЗБИРНИ ИЗВЕШТАЈ ОСНОВНИХ СУДОВА - ПОДРУЧЈЕ АПЕЛАЦИОНОГ СУДА У КРАГУЈЕВЦУ</t>
  </si>
  <si>
    <t>ЗБИРНИ ИЗВЕШТАЈ ОСНОВНИХ СУДОВА - ПОДРУЧЈЕ АПЕЛАЦИОНОГ СУДА У НИШУ</t>
  </si>
  <si>
    <t>ЗБИРНИ ИЗВЕШТАЈ ОСНОВНИХ СУДОВА - ПОДРУЧЈЕ АПЕЛАЦИОНОГ СУДА У НОВОМ САДУ</t>
  </si>
  <si>
    <t>НАЗИВ ОСНОВНОГ СУДА</t>
  </si>
  <si>
    <t>Врста материје</t>
  </si>
  <si>
    <t>Укупан број нерешених предмета</t>
  </si>
  <si>
    <t>ТРАЈАЊЕ ПОСТУПКА</t>
  </si>
  <si>
    <t>До 1 године</t>
  </si>
  <si>
    <t>Од 1 до 2 године</t>
  </si>
  <si>
    <t>Од 5 до 10 година</t>
  </si>
  <si>
    <t>Преко 10 година</t>
  </si>
  <si>
    <t>Укупан број решених предмета</t>
  </si>
  <si>
    <t>Решење о обустави због застарелости</t>
  </si>
  <si>
    <t>Одбијајућа пресуда због застарелости</t>
  </si>
  <si>
    <t>*Застарелост се односи на кривичне и привредно казнене предмете</t>
  </si>
  <si>
    <t xml:space="preserve">Име и презиме: </t>
  </si>
  <si>
    <t>____________________________________</t>
  </si>
  <si>
    <t>БРОЈ НЕРЕШЕНИХ СТАРИХ ПРЕДМЕТА  - ПРЕМА ДАТУМУ ИНИЦИЈАЛНОГ АКТА</t>
  </si>
  <si>
    <t>БРОЈ НЕРЕШЕНИХ СТАРИХ ПРЕДМЕТА  - ПРЕМА ДАТУМУ ПРИЈЕМА</t>
  </si>
  <si>
    <t>БРОЈ РЕШЕНИХ СТАРИХ ПРЕДМЕТА  - ПРЕМА ДАТУМУ ПРИЈЕМА</t>
  </si>
  <si>
    <t>УКУПНО ОД 1-4</t>
  </si>
  <si>
    <t>УКУПНО ОД 5-6</t>
  </si>
  <si>
    <t>УКУПНО ОД 7-15</t>
  </si>
  <si>
    <t>УКУПНО ОД 5-15</t>
  </si>
  <si>
    <t>Нп</t>
  </si>
  <si>
    <t>УКУПНО ОД 1-65</t>
  </si>
  <si>
    <t>УКУПНО ОД 66-72</t>
  </si>
  <si>
    <t>УКУПНО ОД 1-72</t>
  </si>
  <si>
    <t>УКУПНО ОД 73-84</t>
  </si>
  <si>
    <t>УКУПНО ОД 1-84</t>
  </si>
  <si>
    <t>РБ</t>
  </si>
  <si>
    <t>Нерешено на  почетку</t>
  </si>
  <si>
    <t>Решено мериторно</t>
  </si>
  <si>
    <t>Решено на други начин</t>
  </si>
  <si>
    <t>УКУПНО ОД 1-3</t>
  </si>
  <si>
    <t>БРОЈ СУДИЈА</t>
  </si>
  <si>
    <t>ИЗ ОВЕ ТАБЕЛЕ</t>
  </si>
  <si>
    <t>ИЗ ТАБЕЛЕ Т1</t>
  </si>
  <si>
    <t>РАЗЛИКА ПОДАТАКА ИЗ ОВЕ И ТАБЕЛЕ Т1</t>
  </si>
  <si>
    <t>ИЗВЕШТАЈ О РАДУ СУДА ЗА ПЕРИОД ОД 01.01.2019. ДО 31.12.2019. ГОДИНЕ</t>
  </si>
  <si>
    <t>ИЗВЕШТАЈ О НЕРЕШЕНИМ СТАРИМ ПРЕДМЕТИМА НА ДАН 31.12.2019. ГОДИНЕ  - ПРЕМА ДАТУМУ ИНИЦИЈАЛНОГ АКТА</t>
  </si>
  <si>
    <t>УКУПНО У РАДУ (укупно нерешено на почетку + укупно примљено) 01.01-31.12.2019.</t>
  </si>
  <si>
    <t>УКУПНО НЕРЕШЕНИХ СТАРИХ ПРЕДМЕТА на дан 31.12.2019.</t>
  </si>
  <si>
    <r>
      <t xml:space="preserve">Укупан број нерешених предмета на дан </t>
    </r>
    <r>
      <rPr>
        <b/>
        <sz val="10"/>
        <color indexed="10"/>
        <rFont val="Arial"/>
        <family val="2"/>
      </rPr>
      <t>31.12.2019.</t>
    </r>
    <r>
      <rPr>
        <b/>
        <sz val="10"/>
        <rFont val="Arial"/>
        <family val="2"/>
      </rPr>
      <t xml:space="preserve"> године</t>
    </r>
  </si>
  <si>
    <r>
      <t xml:space="preserve">Број нерешених старих предмета на дан </t>
    </r>
    <r>
      <rPr>
        <b/>
        <sz val="10"/>
        <color indexed="10"/>
        <rFont val="Arial"/>
        <family val="2"/>
      </rPr>
      <t>31.12.2019.</t>
    </r>
  </si>
  <si>
    <r>
      <t xml:space="preserve">Број предмета који ће </t>
    </r>
    <r>
      <rPr>
        <b/>
        <sz val="10"/>
        <color indexed="10"/>
        <rFont val="Arial"/>
        <family val="2"/>
      </rPr>
      <t xml:space="preserve">30.06.2020. </t>
    </r>
    <r>
      <rPr>
        <b/>
        <sz val="10"/>
        <rFont val="Arial"/>
        <family val="2"/>
      </rPr>
      <t>године (за 6 месеци) постати стари</t>
    </r>
  </si>
  <si>
    <t>ИЗВЕШТАЈ О БРОЈУ НЕРЕШЕНИХ ПРЕДМЕТА ЗА ПЕРИОД ОД 01.01.2019. ДО 31.12.2019. - ПРЕМА ДАТУМУ ПРИЈЕМА</t>
  </si>
  <si>
    <t>ИЗВЕШТАЈ О БРОЈУ РЕШЕНИХ ПРЕДМЕТА ЗА ПЕРИОД ОД 01.01.2019. ДО 31.12.2019. - ПРЕМА ДАТУМУ ПРИЈЕМА</t>
  </si>
  <si>
    <t>*Застарелост на дан 31.12.2019.</t>
  </si>
  <si>
    <t>ИЗВЕШТАЈ О ПРЕДМЕТИМА СА ЕЛЕМЕНТИМА НАСИЉА У ПОРОДИЦИ ЗА ПЕРИОД ОД 01.01.2019. ДО 31.12.2019. ГОДИНЕ</t>
  </si>
  <si>
    <t>од 3 до 5 година</t>
  </si>
  <si>
    <t>Од 3 до 5 година</t>
  </si>
  <si>
    <t>Од 2 до 3 године</t>
  </si>
  <si>
    <t>ДУЖИНА ТРАЈАЊА НЕРЕШЕНИХ СТАРИХ ПРЕДМЕТА</t>
  </si>
  <si>
    <t>- СЕПЕЖ -</t>
  </si>
  <si>
    <t>Укупно примљено</t>
  </si>
  <si>
    <t>Укупно примљено нових</t>
  </si>
  <si>
    <t>Укупно нерешено на крају</t>
  </si>
  <si>
    <t>Нерешено на крају - старији од 2 године према датуму пријема</t>
  </si>
  <si>
    <t>Нерешено на крају - старији од 2 године према датуму иницијалног акта</t>
  </si>
  <si>
    <t>Број нерешених старих предмета (преко 3 године) из табеле Т1</t>
  </si>
  <si>
    <t>Према датуму пријема</t>
  </si>
  <si>
    <t>Према датуму иницијалног акта</t>
  </si>
  <si>
    <t>ВФ- Бане Марковић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</si>
</sst>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b/>
      <sz val="14"/>
      <name val="Arial"/>
      <family val="2"/>
    </font>
    <font>
      <sz val="8"/>
      <name val="Arial"/>
      <family val="2"/>
      <charset val="238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0" fillId="0" borderId="0"/>
    <xf numFmtId="0" fontId="1" fillId="0" borderId="0"/>
    <xf numFmtId="0" fontId="21" fillId="0" borderId="0"/>
    <xf numFmtId="0" fontId="20" fillId="0" borderId="0"/>
    <xf numFmtId="0" fontId="1" fillId="0" borderId="0"/>
  </cellStyleXfs>
  <cellXfs count="213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Protection="1">
      <alignment vertical="center"/>
    </xf>
    <xf numFmtId="0" fontId="5" fillId="0" borderId="1" xfId="0" applyNumberFormat="1" applyFont="1" applyFill="1" applyBorder="1" applyAlignment="1" applyProtection="1">
      <alignment horizontal="center" wrapText="1"/>
    </xf>
    <xf numFmtId="0" fontId="6" fillId="0" borderId="0" xfId="0" applyFont="1" applyProtection="1">
      <alignment vertical="center"/>
    </xf>
    <xf numFmtId="0" fontId="5" fillId="2" borderId="1" xfId="0" applyNumberFormat="1" applyFont="1" applyFill="1" applyBorder="1" applyAlignment="1" applyProtection="1">
      <alignment horizontal="center" wrapText="1"/>
    </xf>
    <xf numFmtId="0" fontId="8" fillId="0" borderId="1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3" borderId="1" xfId="0" applyFont="1" applyFill="1" applyBorder="1">
      <alignment vertical="center"/>
    </xf>
    <xf numFmtId="0" fontId="9" fillId="0" borderId="0" xfId="0" applyNumberFormat="1" applyFont="1" applyFill="1" applyAlignment="1"/>
    <xf numFmtId="1" fontId="11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wrapText="1"/>
    </xf>
    <xf numFmtId="0" fontId="8" fillId="0" borderId="0" xfId="0" applyFont="1" applyAlignment="1" applyProtection="1"/>
    <xf numFmtId="1" fontId="8" fillId="0" borderId="0" xfId="0" applyNumberFormat="1" applyFont="1" applyAlignment="1" applyProtection="1"/>
    <xf numFmtId="0" fontId="0" fillId="0" borderId="0" xfId="0" applyBorder="1" applyProtection="1">
      <alignment vertical="center"/>
    </xf>
    <xf numFmtId="1" fontId="7" fillId="7" borderId="1" xfId="0" applyNumberFormat="1" applyFont="1" applyFill="1" applyBorder="1" applyAlignment="1" applyProtection="1">
      <alignment horizontal="center" vertical="center" wrapText="1"/>
    </xf>
    <xf numFmtId="3" fontId="8" fillId="4" borderId="1" xfId="0" applyNumberFormat="1" applyFont="1" applyFill="1" applyBorder="1" applyAlignment="1" applyProtection="1">
      <alignment horizontal="right" vertical="center" wrapText="1"/>
    </xf>
    <xf numFmtId="3" fontId="8" fillId="8" borderId="1" xfId="2" applyNumberFormat="1" applyFont="1" applyFill="1" applyBorder="1" applyAlignment="1" applyProtection="1">
      <alignment horizontal="right" vertical="center" wrapText="1"/>
    </xf>
    <xf numFmtId="3" fontId="12" fillId="3" borderId="1" xfId="2" applyNumberFormat="1" applyFont="1" applyFill="1" applyBorder="1" applyAlignment="1" applyProtection="1">
      <alignment horizontal="right" vertical="center" wrapText="1"/>
    </xf>
    <xf numFmtId="3" fontId="8" fillId="0" borderId="1" xfId="0" applyNumberFormat="1" applyFont="1" applyBorder="1" applyAlignment="1" applyProtection="1">
      <alignment horizontal="right" vertical="center" wrapText="1"/>
      <protection locked="0"/>
    </xf>
    <xf numFmtId="4" fontId="8" fillId="8" borderId="1" xfId="0" applyNumberFormat="1" applyFont="1" applyFill="1" applyBorder="1" applyAlignment="1" applyProtection="1">
      <alignment horizontal="right" vertical="center" wrapText="1"/>
    </xf>
    <xf numFmtId="3" fontId="16" fillId="7" borderId="1" xfId="2" applyNumberFormat="1" applyFont="1" applyFill="1" applyBorder="1" applyAlignment="1" applyProtection="1">
      <alignment horizontal="right" vertical="center" wrapText="1"/>
    </xf>
    <xf numFmtId="4" fontId="16" fillId="7" borderId="1" xfId="0" applyNumberFormat="1" applyFont="1" applyFill="1" applyBorder="1" applyAlignment="1" applyProtection="1">
      <alignment horizontal="right" vertical="center" wrapText="1"/>
    </xf>
    <xf numFmtId="4" fontId="12" fillId="8" borderId="1" xfId="0" applyNumberFormat="1" applyFont="1" applyFill="1" applyBorder="1" applyAlignment="1" applyProtection="1">
      <alignment horizontal="right" vertical="center" wrapText="1"/>
    </xf>
    <xf numFmtId="3" fontId="16" fillId="5" borderId="1" xfId="2" applyNumberFormat="1" applyFont="1" applyFill="1" applyBorder="1" applyAlignment="1" applyProtection="1">
      <alignment horizontal="right" vertical="center" wrapText="1"/>
    </xf>
    <xf numFmtId="4" fontId="16" fillId="5" borderId="1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3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9" borderId="1" xfId="0" applyNumberFormat="1" applyFont="1" applyFill="1" applyBorder="1" applyAlignment="1" applyProtection="1">
      <alignment horizontal="right" vertical="center" wrapText="1"/>
    </xf>
    <xf numFmtId="3" fontId="4" fillId="9" borderId="1" xfId="0" applyNumberFormat="1" applyFont="1" applyFill="1" applyBorder="1" applyAlignment="1" applyProtection="1">
      <alignment horizontal="right" vertical="center" wrapText="1"/>
    </xf>
    <xf numFmtId="3" fontId="12" fillId="8" borderId="1" xfId="2" applyNumberFormat="1" applyFont="1" applyFill="1" applyBorder="1" applyAlignment="1" applyProtection="1">
      <alignment horizontal="right" vertical="center" wrapText="1"/>
    </xf>
    <xf numFmtId="3" fontId="12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 applyProtection="1">
      <alignment vertical="center"/>
    </xf>
    <xf numFmtId="0" fontId="4" fillId="0" borderId="1" xfId="0" applyNumberFormat="1" applyFont="1" applyFill="1" applyBorder="1" applyAlignment="1" applyProtection="1">
      <alignment horizontal="left" wrapText="1"/>
    </xf>
    <xf numFmtId="0" fontId="4" fillId="2" borderId="1" xfId="0" applyNumberFormat="1" applyFont="1" applyFill="1" applyBorder="1" applyAlignment="1" applyProtection="1">
      <alignment horizontal="left" wrapText="1"/>
    </xf>
    <xf numFmtId="0" fontId="7" fillId="0" borderId="1" xfId="0" applyFont="1" applyBorder="1" applyAlignment="1" applyProtection="1">
      <alignment horizontal="left" vertical="center"/>
    </xf>
    <xf numFmtId="0" fontId="7" fillId="2" borderId="1" xfId="0" applyNumberFormat="1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left" vertical="center"/>
    </xf>
    <xf numFmtId="0" fontId="8" fillId="7" borderId="1" xfId="2" applyFont="1" applyFill="1" applyBorder="1" applyAlignment="1" applyProtection="1">
      <alignment horizontal="left" wrapText="1"/>
    </xf>
    <xf numFmtId="4" fontId="4" fillId="9" borderId="1" xfId="0" applyNumberFormat="1" applyFont="1" applyFill="1" applyBorder="1" applyAlignment="1" applyProtection="1">
      <alignment horizontal="right" vertical="center"/>
    </xf>
    <xf numFmtId="4" fontId="4" fillId="9" borderId="2" xfId="0" applyNumberFormat="1" applyFont="1" applyFill="1" applyBorder="1" applyAlignment="1" applyProtection="1">
      <alignment horizontal="right" vertical="center"/>
    </xf>
    <xf numFmtId="3" fontId="5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Fill="1" applyBorder="1" applyAlignment="1" applyProtection="1">
      <alignment horizontal="right" wrapText="1"/>
      <protection locked="0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8" fillId="8" borderId="3" xfId="2" applyNumberFormat="1" applyFont="1" applyFill="1" applyBorder="1" applyAlignment="1" applyProtection="1">
      <alignment horizontal="right" vertical="center" wrapText="1"/>
    </xf>
    <xf numFmtId="3" fontId="16" fillId="8" borderId="3" xfId="2" applyNumberFormat="1" applyFont="1" applyFill="1" applyBorder="1" applyAlignment="1" applyProtection="1">
      <alignment horizontal="right" vertical="center" wrapText="1"/>
    </xf>
    <xf numFmtId="3" fontId="0" fillId="0" borderId="1" xfId="0" applyNumberFormat="1" applyBorder="1" applyAlignment="1" applyProtection="1">
      <alignment horizontal="righ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/>
    </xf>
    <xf numFmtId="0" fontId="0" fillId="0" borderId="0" xfId="0" applyFont="1" applyAlignment="1" applyProtection="1"/>
    <xf numFmtId="3" fontId="8" fillId="6" borderId="1" xfId="0" applyNumberFormat="1" applyFont="1" applyFill="1" applyBorder="1" applyAlignment="1" applyProtection="1">
      <alignment horizontal="right" vertical="center" wrapText="1"/>
    </xf>
    <xf numFmtId="3" fontId="8" fillId="0" borderId="1" xfId="0" applyNumberFormat="1" applyFont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3" fontId="17" fillId="3" borderId="1" xfId="0" applyNumberFormat="1" applyFont="1" applyFill="1" applyBorder="1" applyAlignment="1" applyProtection="1">
      <alignment horizontal="right" vertical="center"/>
    </xf>
    <xf numFmtId="3" fontId="0" fillId="8" borderId="1" xfId="0" applyNumberFormat="1" applyFill="1" applyBorder="1" applyAlignment="1" applyProtection="1">
      <alignment horizontal="right" vertical="center"/>
    </xf>
    <xf numFmtId="0" fontId="22" fillId="0" borderId="0" xfId="4" applyFont="1" applyBorder="1" applyAlignment="1" applyProtection="1">
      <alignment vertical="center"/>
    </xf>
    <xf numFmtId="0" fontId="22" fillId="0" borderId="0" xfId="4" applyFont="1" applyBorder="1" applyAlignment="1" applyProtection="1">
      <alignment horizontal="right" vertical="center"/>
    </xf>
    <xf numFmtId="0" fontId="22" fillId="0" borderId="0" xfId="4" applyFont="1" applyBorder="1" applyAlignment="1" applyProtection="1">
      <alignment horizontal="center" vertical="center"/>
    </xf>
    <xf numFmtId="0" fontId="23" fillId="0" borderId="0" xfId="4" applyFont="1" applyBorder="1" applyAlignment="1" applyProtection="1">
      <alignment vertical="center"/>
    </xf>
    <xf numFmtId="0" fontId="20" fillId="0" borderId="0" xfId="4" applyProtection="1"/>
    <xf numFmtId="0" fontId="22" fillId="0" borderId="0" xfId="4" applyFont="1" applyFill="1" applyBorder="1" applyAlignment="1" applyProtection="1">
      <alignment vertical="center"/>
    </xf>
    <xf numFmtId="0" fontId="22" fillId="8" borderId="1" xfId="4" applyFont="1" applyFill="1" applyBorder="1" applyAlignment="1" applyProtection="1">
      <alignment horizontal="center" vertical="center" wrapText="1"/>
    </xf>
    <xf numFmtId="0" fontId="22" fillId="0" borderId="0" xfId="4" applyFont="1" applyFill="1" applyBorder="1" applyAlignment="1" applyProtection="1">
      <alignment horizontal="center" vertical="center" wrapText="1"/>
    </xf>
    <xf numFmtId="0" fontId="22" fillId="0" borderId="1" xfId="4" applyFont="1" applyBorder="1" applyAlignment="1" applyProtection="1">
      <alignment horizontal="center" vertical="center"/>
    </xf>
    <xf numFmtId="3" fontId="24" fillId="0" borderId="0" xfId="4" applyNumberFormat="1" applyFont="1" applyFill="1" applyBorder="1" applyAlignment="1" applyProtection="1">
      <alignment horizontal="center" vertical="center"/>
    </xf>
    <xf numFmtId="3" fontId="25" fillId="0" borderId="0" xfId="4" applyNumberFormat="1" applyFont="1" applyFill="1" applyBorder="1" applyAlignment="1" applyProtection="1">
      <alignment horizontal="center" vertical="center"/>
    </xf>
    <xf numFmtId="0" fontId="18" fillId="0" borderId="0" xfId="4" applyFont="1" applyFill="1" applyAlignment="1" applyProtection="1">
      <alignment vertical="center"/>
    </xf>
    <xf numFmtId="0" fontId="19" fillId="0" borderId="0" xfId="4" applyFont="1" applyFill="1" applyAlignment="1" applyProtection="1">
      <alignment vertical="center"/>
    </xf>
    <xf numFmtId="0" fontId="6" fillId="0" borderId="0" xfId="4" applyFont="1" applyFill="1" applyAlignment="1" applyProtection="1">
      <alignment vertical="center"/>
    </xf>
    <xf numFmtId="3" fontId="24" fillId="8" borderId="1" xfId="4" applyNumberFormat="1" applyFont="1" applyFill="1" applyBorder="1" applyAlignment="1" applyProtection="1">
      <alignment horizontal="right" vertical="center"/>
    </xf>
    <xf numFmtId="3" fontId="24" fillId="0" borderId="1" xfId="4" applyNumberFormat="1" applyFont="1" applyBorder="1" applyAlignment="1" applyProtection="1">
      <alignment horizontal="right" vertical="center"/>
      <protection locked="0"/>
    </xf>
    <xf numFmtId="3" fontId="25" fillId="8" borderId="1" xfId="4" applyNumberFormat="1" applyFont="1" applyFill="1" applyBorder="1" applyAlignment="1" applyProtection="1">
      <alignment horizontal="right" vertical="center"/>
    </xf>
    <xf numFmtId="1" fontId="26" fillId="10" borderId="1" xfId="0" applyNumberFormat="1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 applyProtection="1">
      <alignment horizontal="center" vertical="center" wrapText="1"/>
    </xf>
    <xf numFmtId="3" fontId="27" fillId="11" borderId="1" xfId="0" applyNumberFormat="1" applyFont="1" applyFill="1" applyBorder="1" applyAlignment="1" applyProtection="1">
      <alignment horizontal="right" wrapText="1"/>
    </xf>
    <xf numFmtId="3" fontId="27" fillId="12" borderId="1" xfId="0" applyNumberFormat="1" applyFont="1" applyFill="1" applyBorder="1" applyAlignment="1" applyProtection="1">
      <alignment horizontal="right" wrapText="1"/>
    </xf>
    <xf numFmtId="3" fontId="27" fillId="0" borderId="1" xfId="0" applyNumberFormat="1" applyFont="1" applyBorder="1" applyAlignment="1" applyProtection="1">
      <alignment horizontal="right" wrapText="1"/>
    </xf>
    <xf numFmtId="0" fontId="11" fillId="0" borderId="0" xfId="0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/>
    <xf numFmtId="0" fontId="0" fillId="0" borderId="0" xfId="0" applyFill="1">
      <alignment vertical="center"/>
    </xf>
    <xf numFmtId="1" fontId="11" fillId="0" borderId="0" xfId="0" applyNumberFormat="1" applyFont="1" applyFill="1" applyBorder="1" applyAlignment="1" applyProtection="1">
      <alignment horizontal="center" vertical="center" wrapText="1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0" fontId="4" fillId="8" borderId="1" xfId="0" applyNumberFormat="1" applyFont="1" applyFill="1" applyBorder="1" applyAlignment="1" applyProtection="1">
      <alignment horizontal="center" wrapText="1"/>
    </xf>
    <xf numFmtId="3" fontId="5" fillId="8" borderId="1" xfId="0" applyNumberFormat="1" applyFont="1" applyFill="1" applyBorder="1" applyAlignment="1" applyProtection="1">
      <alignment horizontal="right" vertical="center" wrapText="1"/>
    </xf>
    <xf numFmtId="4" fontId="5" fillId="8" borderId="1" xfId="0" applyNumberFormat="1" applyFont="1" applyFill="1" applyBorder="1" applyAlignment="1" applyProtection="1">
      <alignment horizontal="right" vertical="center" wrapText="1"/>
    </xf>
    <xf numFmtId="4" fontId="5" fillId="8" borderId="1" xfId="0" applyNumberFormat="1" applyFont="1" applyFill="1" applyBorder="1" applyAlignment="1" applyProtection="1">
      <alignment horizontal="right" vertical="center"/>
    </xf>
    <xf numFmtId="4" fontId="5" fillId="8" borderId="2" xfId="0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3" fontId="4" fillId="9" borderId="1" xfId="0" applyNumberFormat="1" applyFont="1" applyFill="1" applyBorder="1" applyAlignment="1" applyProtection="1">
      <alignment horizontal="right" vertical="center"/>
    </xf>
    <xf numFmtId="3" fontId="7" fillId="6" borderId="1" xfId="0" applyNumberFormat="1" applyFont="1" applyFill="1" applyBorder="1" applyAlignment="1" applyProtection="1">
      <alignment horizontal="right" vertical="center" wrapText="1"/>
    </xf>
    <xf numFmtId="3" fontId="7" fillId="4" borderId="1" xfId="0" applyNumberFormat="1" applyFont="1" applyFill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/>
    </xf>
    <xf numFmtId="1" fontId="14" fillId="1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alignment vertical="center"/>
    </xf>
    <xf numFmtId="3" fontId="26" fillId="11" borderId="1" xfId="0" applyNumberFormat="1" applyFont="1" applyFill="1" applyBorder="1" applyAlignment="1" applyProtection="1">
      <alignment horizontal="right" wrapText="1"/>
    </xf>
    <xf numFmtId="3" fontId="26" fillId="12" borderId="1" xfId="0" applyNumberFormat="1" applyFont="1" applyFill="1" applyBorder="1" applyAlignment="1" applyProtection="1">
      <alignment horizontal="right" wrapText="1"/>
    </xf>
    <xf numFmtId="3" fontId="26" fillId="0" borderId="1" xfId="0" applyNumberFormat="1" applyFont="1" applyBorder="1" applyAlignment="1" applyProtection="1">
      <alignment horizontal="right" wrapText="1"/>
    </xf>
    <xf numFmtId="0" fontId="0" fillId="8" borderId="1" xfId="0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center" vertical="center"/>
    </xf>
    <xf numFmtId="3" fontId="0" fillId="0" borderId="1" xfId="0" applyNumberFormat="1" applyBorder="1" applyProtection="1">
      <alignment vertical="center"/>
      <protection locked="0"/>
    </xf>
    <xf numFmtId="3" fontId="0" fillId="8" borderId="1" xfId="0" applyNumberFormat="1" applyFill="1" applyBorder="1" applyProtection="1">
      <alignment vertical="center"/>
    </xf>
    <xf numFmtId="3" fontId="6" fillId="0" borderId="1" xfId="0" applyNumberFormat="1" applyFont="1" applyFill="1" applyBorder="1" applyProtection="1">
      <alignment vertical="center"/>
      <protection locked="0"/>
    </xf>
    <xf numFmtId="3" fontId="6" fillId="8" borderId="1" xfId="0" applyNumberFormat="1" applyFont="1" applyFill="1" applyBorder="1" applyProtection="1">
      <alignment vertical="center"/>
    </xf>
    <xf numFmtId="0" fontId="7" fillId="10" borderId="1" xfId="0" applyFont="1" applyFill="1" applyBorder="1" applyAlignment="1" applyProtection="1">
      <alignment horizontal="center" vertical="center" wrapText="1"/>
    </xf>
    <xf numFmtId="3" fontId="27" fillId="11" borderId="1" xfId="0" applyNumberFormat="1" applyFont="1" applyFill="1" applyBorder="1" applyAlignment="1" applyProtection="1">
      <alignment horizontal="right" vertical="center" wrapText="1"/>
    </xf>
    <xf numFmtId="3" fontId="27" fillId="12" borderId="1" xfId="0" applyNumberFormat="1" applyFont="1" applyFill="1" applyBorder="1" applyAlignment="1" applyProtection="1">
      <alignment horizontal="right" vertical="center" wrapText="1"/>
    </xf>
    <xf numFmtId="3" fontId="27" fillId="0" borderId="1" xfId="0" applyNumberFormat="1" applyFont="1" applyBorder="1" applyAlignment="1" applyProtection="1">
      <alignment horizontal="right" vertical="center" wrapText="1"/>
    </xf>
    <xf numFmtId="0" fontId="22" fillId="8" borderId="1" xfId="4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25" fillId="0" borderId="0" xfId="4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 applyProtection="1">
      <alignment horizontal="right" vertical="center"/>
    </xf>
    <xf numFmtId="3" fontId="4" fillId="8" borderId="1" xfId="0" applyNumberFormat="1" applyFont="1" applyFill="1" applyBorder="1" applyAlignment="1" applyProtection="1">
      <alignment horizontal="right" vertical="center" wrapText="1"/>
    </xf>
    <xf numFmtId="3" fontId="4" fillId="8" borderId="1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4" fillId="8" borderId="1" xfId="0" applyNumberFormat="1" applyFont="1" applyFill="1" applyBorder="1" applyAlignment="1" applyProtection="1">
      <alignment horizontal="center" wrapText="1"/>
    </xf>
    <xf numFmtId="0" fontId="0" fillId="8" borderId="1" xfId="0" applyNumberFormat="1" applyFont="1" applyFill="1" applyBorder="1" applyAlignment="1" applyProtection="1">
      <alignment wrapText="1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>
      <alignment vertical="center"/>
    </xf>
    <xf numFmtId="0" fontId="4" fillId="7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4" fillId="8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/>
    </xf>
    <xf numFmtId="0" fontId="0" fillId="0" borderId="0" xfId="0" applyProtection="1">
      <alignment vertical="center"/>
    </xf>
    <xf numFmtId="0" fontId="3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0" fillId="7" borderId="1" xfId="0" applyNumberFormat="1" applyFont="1" applyFill="1" applyBorder="1" applyAlignment="1" applyProtection="1">
      <alignment wrapText="1"/>
    </xf>
    <xf numFmtId="0" fontId="0" fillId="7" borderId="1" xfId="0" applyFill="1" applyBorder="1" applyProtection="1">
      <alignment vertical="center"/>
    </xf>
    <xf numFmtId="0" fontId="15" fillId="7" borderId="0" xfId="0" applyNumberFormat="1" applyFont="1" applyFill="1" applyBorder="1" applyAlignment="1" applyProtection="1">
      <alignment horizontal="center" vertical="center" wrapText="1"/>
    </xf>
    <xf numFmtId="0" fontId="4" fillId="9" borderId="2" xfId="0" applyNumberFormat="1" applyFont="1" applyFill="1" applyBorder="1" applyAlignment="1" applyProtection="1">
      <alignment horizontal="left" vertical="center"/>
    </xf>
    <xf numFmtId="0" fontId="6" fillId="9" borderId="3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NumberFormat="1" applyFont="1" applyFill="1" applyBorder="1" applyAlignment="1" applyProtection="1">
      <alignment horizontal="left" vertical="center" wrapText="1"/>
    </xf>
    <xf numFmtId="0" fontId="4" fillId="9" borderId="2" xfId="0" applyNumberFormat="1" applyFont="1" applyFill="1" applyBorder="1" applyAlignment="1" applyProtection="1">
      <alignment horizontal="left" vertical="center" wrapText="1"/>
    </xf>
    <xf numFmtId="0" fontId="7" fillId="10" borderId="1" xfId="0" applyFont="1" applyFill="1" applyBorder="1" applyAlignment="1" applyProtection="1">
      <alignment horizontal="center" vertical="center" wrapText="1"/>
    </xf>
    <xf numFmtId="0" fontId="0" fillId="10" borderId="1" xfId="0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left" wrapText="1"/>
    </xf>
    <xf numFmtId="0" fontId="4" fillId="7" borderId="1" xfId="0" applyNumberFormat="1" applyFont="1" applyFill="1" applyBorder="1" applyAlignment="1" applyProtection="1">
      <alignment horizontal="left" wrapText="1"/>
    </xf>
    <xf numFmtId="0" fontId="6" fillId="7" borderId="1" xfId="0" applyNumberFormat="1" applyFont="1" applyFill="1" applyBorder="1" applyAlignment="1" applyProtection="1">
      <alignment horizontal="left" wrapText="1"/>
    </xf>
    <xf numFmtId="1" fontId="7" fillId="3" borderId="1" xfId="0" applyNumberFormat="1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/>
    </xf>
    <xf numFmtId="0" fontId="4" fillId="7" borderId="2" xfId="0" applyNumberFormat="1" applyFont="1" applyFill="1" applyBorder="1" applyAlignment="1" applyProtection="1">
      <alignment horizontal="left"/>
    </xf>
    <xf numFmtId="0" fontId="4" fillId="7" borderId="3" xfId="0" applyNumberFormat="1" applyFont="1" applyFill="1" applyBorder="1" applyAlignment="1" applyProtection="1">
      <alignment horizontal="left"/>
    </xf>
    <xf numFmtId="0" fontId="4" fillId="7" borderId="2" xfId="0" applyNumberFormat="1" applyFont="1" applyFill="1" applyBorder="1" applyAlignment="1" applyProtection="1">
      <alignment horizontal="left" wrapText="1"/>
    </xf>
    <xf numFmtId="0" fontId="4" fillId="7" borderId="3" xfId="0" applyNumberFormat="1" applyFont="1" applyFill="1" applyBorder="1" applyAlignment="1" applyProtection="1">
      <alignment horizontal="left" wrapText="1"/>
    </xf>
    <xf numFmtId="0" fontId="4" fillId="5" borderId="2" xfId="0" applyNumberFormat="1" applyFont="1" applyFill="1" applyBorder="1" applyAlignment="1" applyProtection="1">
      <alignment horizontal="left"/>
    </xf>
    <xf numFmtId="0" fontId="4" fillId="5" borderId="3" xfId="0" applyNumberFormat="1" applyFont="1" applyFill="1" applyBorder="1" applyAlignment="1" applyProtection="1">
      <alignment horizontal="left"/>
    </xf>
    <xf numFmtId="1" fontId="7" fillId="7" borderId="1" xfId="0" applyNumberFormat="1" applyFont="1" applyFill="1" applyBorder="1" applyAlignment="1" applyProtection="1">
      <alignment horizontal="center" vertical="center" wrapText="1"/>
    </xf>
    <xf numFmtId="0" fontId="18" fillId="0" borderId="5" xfId="2" applyFont="1" applyFill="1" applyBorder="1" applyAlignment="1" applyProtection="1">
      <alignment horizontal="center" vertical="center" textRotation="90" wrapText="1"/>
    </xf>
    <xf numFmtId="0" fontId="18" fillId="0" borderId="6" xfId="2" applyFont="1" applyFill="1" applyBorder="1" applyAlignment="1" applyProtection="1">
      <alignment horizontal="center" vertical="center" textRotation="90" wrapText="1"/>
    </xf>
    <xf numFmtId="0" fontId="18" fillId="0" borderId="4" xfId="2" applyFont="1" applyFill="1" applyBorder="1" applyAlignment="1" applyProtection="1">
      <alignment horizontal="center" vertical="center" textRotation="90" wrapText="1"/>
    </xf>
    <xf numFmtId="0" fontId="18" fillId="0" borderId="0" xfId="0" applyFont="1" applyBorder="1" applyAlignment="1" applyProtection="1">
      <alignment horizontal="center" vertical="center" wrapText="1"/>
    </xf>
    <xf numFmtId="0" fontId="7" fillId="8" borderId="2" xfId="0" applyFont="1" applyFill="1" applyBorder="1" applyAlignment="1" applyProtection="1">
      <alignment horizontal="center" vertical="center" wrapText="1"/>
    </xf>
    <xf numFmtId="0" fontId="7" fillId="8" borderId="7" xfId="0" applyFont="1" applyFill="1" applyBorder="1" applyAlignment="1" applyProtection="1">
      <alignment horizontal="center" vertical="center" wrapText="1"/>
    </xf>
    <xf numFmtId="0" fontId="7" fillId="8" borderId="3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textRotation="90" wrapText="1"/>
    </xf>
    <xf numFmtId="0" fontId="6" fillId="7" borderId="4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6" fillId="10" borderId="1" xfId="0" applyFont="1" applyFill="1" applyBorder="1" applyAlignment="1" applyProtection="1">
      <alignment horizontal="center" vertical="center" wrapText="1"/>
    </xf>
    <xf numFmtId="0" fontId="22" fillId="8" borderId="1" xfId="4" applyFont="1" applyFill="1" applyBorder="1" applyAlignment="1" applyProtection="1">
      <alignment horizontal="center" vertical="center"/>
    </xf>
    <xf numFmtId="0" fontId="23" fillId="0" borderId="0" xfId="4" applyFont="1" applyBorder="1" applyAlignment="1" applyProtection="1">
      <alignment horizontal="center" vertical="center"/>
    </xf>
    <xf numFmtId="0" fontId="23" fillId="0" borderId="8" xfId="4" applyFont="1" applyBorder="1" applyAlignment="1" applyProtection="1">
      <alignment horizontal="center" vertical="center"/>
    </xf>
    <xf numFmtId="0" fontId="23" fillId="0" borderId="1" xfId="4" applyFont="1" applyBorder="1" applyAlignment="1" applyProtection="1">
      <alignment horizontal="center" vertical="center"/>
    </xf>
    <xf numFmtId="0" fontId="22" fillId="8" borderId="1" xfId="4" applyFont="1" applyFill="1" applyBorder="1" applyAlignment="1" applyProtection="1">
      <alignment horizontal="center" vertical="center" textRotation="90"/>
    </xf>
    <xf numFmtId="0" fontId="22" fillId="8" borderId="1" xfId="4" applyFont="1" applyFill="1" applyBorder="1" applyAlignment="1" applyProtection="1">
      <alignment horizontal="center" vertical="center" wrapText="1"/>
    </xf>
    <xf numFmtId="0" fontId="23" fillId="8" borderId="1" xfId="4" applyFont="1" applyFill="1" applyBorder="1" applyAlignment="1" applyProtection="1">
      <alignment horizontal="center" vertical="center"/>
    </xf>
    <xf numFmtId="0" fontId="19" fillId="0" borderId="9" xfId="4" applyFont="1" applyFill="1" applyBorder="1" applyAlignment="1" applyProtection="1">
      <alignment horizontal="left" vertical="center"/>
    </xf>
    <xf numFmtId="0" fontId="19" fillId="0" borderId="10" xfId="4" applyFont="1" applyFill="1" applyBorder="1" applyAlignment="1" applyProtection="1">
      <alignment horizontal="left" vertical="center"/>
    </xf>
    <xf numFmtId="0" fontId="19" fillId="0" borderId="11" xfId="4" applyFont="1" applyFill="1" applyBorder="1" applyAlignment="1" applyProtection="1">
      <alignment horizontal="left" vertical="center"/>
    </xf>
    <xf numFmtId="0" fontId="23" fillId="0" borderId="12" xfId="4" applyFont="1" applyBorder="1" applyAlignment="1" applyProtection="1">
      <alignment horizontal="center" vertical="center"/>
    </xf>
    <xf numFmtId="0" fontId="19" fillId="0" borderId="0" xfId="4" applyFont="1" applyFill="1" applyAlignment="1" applyProtection="1">
      <alignment horizontal="left" vertical="center"/>
    </xf>
    <xf numFmtId="0" fontId="19" fillId="0" borderId="13" xfId="4" applyFont="1" applyFill="1" applyBorder="1" applyAlignment="1" applyProtection="1">
      <alignment horizontal="left" vertical="center"/>
    </xf>
    <xf numFmtId="0" fontId="25" fillId="0" borderId="0" xfId="4" applyFont="1" applyBorder="1" applyAlignment="1" applyProtection="1">
      <alignment horizontal="center" vertical="center"/>
    </xf>
    <xf numFmtId="0" fontId="25" fillId="0" borderId="8" xfId="4" applyFont="1" applyBorder="1" applyAlignment="1" applyProtection="1">
      <alignment horizontal="center" vertical="center"/>
    </xf>
    <xf numFmtId="0" fontId="25" fillId="0" borderId="1" xfId="4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/>
    </xf>
    <xf numFmtId="0" fontId="0" fillId="8" borderId="3" xfId="0" applyFill="1" applyBorder="1" applyAlignment="1" applyProtection="1">
      <alignment horizontal="center" vertical="center"/>
    </xf>
    <xf numFmtId="0" fontId="4" fillId="8" borderId="1" xfId="0" applyNumberFormat="1" applyFont="1" applyFill="1" applyBorder="1" applyAlignment="1" applyProtection="1">
      <alignment horizontal="left" vertical="center" wrapText="1"/>
    </xf>
    <xf numFmtId="0" fontId="6" fillId="8" borderId="3" xfId="0" applyNumberFormat="1" applyFont="1" applyFill="1" applyBorder="1" applyAlignment="1" applyProtection="1">
      <alignment horizontal="left" vertical="center" wrapText="1"/>
    </xf>
    <xf numFmtId="0" fontId="4" fillId="8" borderId="2" xfId="0" applyNumberFormat="1" applyFont="1" applyFill="1" applyBorder="1" applyAlignment="1" applyProtection="1">
      <alignment horizontal="left" vertical="center" wrapText="1"/>
    </xf>
    <xf numFmtId="0" fontId="4" fillId="8" borderId="2" xfId="0" applyNumberFormat="1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</xf>
    <xf numFmtId="0" fontId="25" fillId="0" borderId="0" xfId="4" applyFont="1" applyBorder="1" applyAlignment="1" applyProtection="1">
      <alignment horizontal="center" vertical="center" wrapText="1"/>
    </xf>
    <xf numFmtId="0" fontId="25" fillId="0" borderId="8" xfId="4" applyFont="1" applyBorder="1" applyAlignment="1" applyProtection="1">
      <alignment horizontal="center" vertical="center" wrapText="1"/>
    </xf>
    <xf numFmtId="0" fontId="25" fillId="0" borderId="1" xfId="4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49" fontId="28" fillId="0" borderId="12" xfId="0" applyNumberFormat="1" applyFont="1" applyBorder="1" applyAlignment="1" applyProtection="1">
      <alignment horizontal="center" vertical="center"/>
    </xf>
  </cellXfs>
  <cellStyles count="6">
    <cellStyle name="Excel Built-in Normal" xfId="1"/>
    <cellStyle name="Normal" xfId="0" builtinId="0"/>
    <cellStyle name="Normal 2" xfId="2"/>
    <cellStyle name="Normal 3" xfId="3"/>
    <cellStyle name="Normal 4" xfId="4"/>
    <cellStyle name="Normalan_List1" xfId="5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rgb="FFFFC000"/>
        </patternFill>
      </fill>
    </dxf>
    <dxf>
      <font>
        <b val="0"/>
        <i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AM190"/>
  <sheetViews>
    <sheetView tabSelected="1" zoomScale="90" zoomScaleNormal="90" workbookViewId="0">
      <pane ySplit="7" topLeftCell="A14" activePane="bottomLeft" state="frozen"/>
      <selection activeCell="R4" sqref="R4:R62"/>
      <selection pane="bottomLeft" activeCell="F86" sqref="F86"/>
    </sheetView>
  </sheetViews>
  <sheetFormatPr defaultColWidth="9.109375" defaultRowHeight="12.75" customHeight="1" x14ac:dyDescent="0.25"/>
  <cols>
    <col min="1" max="1" width="8" style="2" customWidth="1"/>
    <col min="2" max="2" width="15.6640625" style="2" customWidth="1"/>
    <col min="3" max="5" width="10.33203125" style="2" customWidth="1"/>
    <col min="6" max="6" width="11.109375" style="2" customWidth="1"/>
    <col min="7" max="13" width="10.33203125" style="2" customWidth="1"/>
    <col min="14" max="14" width="11.6640625" style="2" customWidth="1"/>
    <col min="15" max="15" width="10.44140625" style="2" customWidth="1"/>
    <col min="16" max="22" width="10.33203125" style="2" customWidth="1"/>
    <col min="23" max="23" width="10.6640625" style="2" customWidth="1"/>
    <col min="24" max="38" width="10.33203125" style="2" customWidth="1"/>
    <col min="39" max="39" width="12.88671875" style="2" customWidth="1"/>
    <col min="40" max="16384" width="9.109375" style="2"/>
  </cols>
  <sheetData>
    <row r="1" spans="1:39" ht="15" x14ac:dyDescent="0.25">
      <c r="A1" s="145" t="s">
        <v>167</v>
      </c>
      <c r="B1" s="145"/>
      <c r="C1" s="145"/>
      <c r="D1" s="145"/>
      <c r="E1" s="1"/>
      <c r="F1" s="1"/>
      <c r="G1" s="1"/>
      <c r="AA1" s="2" t="str">
        <f>""</f>
        <v/>
      </c>
    </row>
    <row r="2" spans="1:39" ht="26.25" customHeight="1" x14ac:dyDescent="0.25">
      <c r="A2" s="148" t="s">
        <v>157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61"/>
    </row>
    <row r="3" spans="1:39" ht="17.399999999999999" x14ac:dyDescent="0.3">
      <c r="A3" s="1"/>
      <c r="B3" s="1"/>
      <c r="C3" s="1"/>
      <c r="D3" s="1"/>
      <c r="E3" s="1"/>
      <c r="F3" s="1"/>
      <c r="G3" s="1"/>
      <c r="K3" s="139" t="s">
        <v>244</v>
      </c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</row>
    <row r="4" spans="1:39" ht="17.399999999999999" x14ac:dyDescent="0.3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9" ht="21.9" customHeight="1" x14ac:dyDescent="0.25">
      <c r="A5" s="134" t="s">
        <v>0</v>
      </c>
      <c r="B5" s="134" t="s">
        <v>1</v>
      </c>
      <c r="C5" s="134" t="s">
        <v>2</v>
      </c>
      <c r="D5" s="134" t="s">
        <v>3</v>
      </c>
      <c r="E5" s="134"/>
      <c r="F5" s="133"/>
      <c r="G5" s="134" t="s">
        <v>4</v>
      </c>
      <c r="H5" s="133"/>
      <c r="I5" s="134" t="s">
        <v>5</v>
      </c>
      <c r="J5" s="136" t="s">
        <v>6</v>
      </c>
      <c r="K5" s="134" t="s">
        <v>7</v>
      </c>
      <c r="L5" s="133"/>
      <c r="M5" s="133"/>
      <c r="N5" s="133"/>
      <c r="O5" s="133"/>
      <c r="P5" s="133"/>
      <c r="Q5" s="134" t="s">
        <v>8</v>
      </c>
      <c r="R5" s="134" t="s">
        <v>9</v>
      </c>
      <c r="S5" s="134"/>
      <c r="T5" s="133"/>
      <c r="U5" s="132" t="s">
        <v>10</v>
      </c>
      <c r="V5" s="133"/>
      <c r="W5" s="134" t="s">
        <v>11</v>
      </c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"/>
      <c r="AJ5" s="1"/>
      <c r="AK5" s="1"/>
      <c r="AL5" s="1"/>
      <c r="AM5" s="16"/>
    </row>
    <row r="6" spans="1:39" ht="21.9" customHeight="1" x14ac:dyDescent="0.25">
      <c r="A6" s="135"/>
      <c r="B6" s="135"/>
      <c r="C6" s="133"/>
      <c r="D6" s="134" t="s">
        <v>12</v>
      </c>
      <c r="E6" s="134" t="s">
        <v>13</v>
      </c>
      <c r="F6" s="134" t="s">
        <v>14</v>
      </c>
      <c r="G6" s="134" t="s">
        <v>12</v>
      </c>
      <c r="H6" s="134" t="s">
        <v>15</v>
      </c>
      <c r="I6" s="135"/>
      <c r="J6" s="143"/>
      <c r="K6" s="134" t="s">
        <v>16</v>
      </c>
      <c r="L6" s="134" t="s">
        <v>17</v>
      </c>
      <c r="M6" s="134" t="s">
        <v>18</v>
      </c>
      <c r="N6" s="134" t="s">
        <v>19</v>
      </c>
      <c r="O6" s="134" t="s">
        <v>13</v>
      </c>
      <c r="P6" s="134" t="s">
        <v>14</v>
      </c>
      <c r="Q6" s="133"/>
      <c r="R6" s="134" t="s">
        <v>20</v>
      </c>
      <c r="S6" s="134" t="s">
        <v>13</v>
      </c>
      <c r="T6" s="136" t="s">
        <v>14</v>
      </c>
      <c r="U6" s="134" t="s">
        <v>12</v>
      </c>
      <c r="V6" s="134" t="s">
        <v>21</v>
      </c>
      <c r="W6" s="134" t="s">
        <v>22</v>
      </c>
      <c r="X6" s="132" t="s">
        <v>23</v>
      </c>
      <c r="Y6" s="133"/>
      <c r="Z6" s="132" t="s">
        <v>24</v>
      </c>
      <c r="AA6" s="133"/>
      <c r="AB6" s="132" t="s">
        <v>25</v>
      </c>
      <c r="AC6" s="133"/>
      <c r="AD6" s="132" t="s">
        <v>26</v>
      </c>
      <c r="AE6" s="133"/>
      <c r="AF6" s="134" t="s">
        <v>27</v>
      </c>
      <c r="AG6" s="134" t="s">
        <v>28</v>
      </c>
      <c r="AH6" s="93" t="s">
        <v>29</v>
      </c>
      <c r="AI6" s="138" t="s">
        <v>30</v>
      </c>
      <c r="AJ6" s="134" t="s">
        <v>31</v>
      </c>
      <c r="AK6" s="134" t="s">
        <v>32</v>
      </c>
      <c r="AL6" s="134" t="s">
        <v>33</v>
      </c>
      <c r="AM6" s="134" t="s">
        <v>34</v>
      </c>
    </row>
    <row r="7" spans="1:39" ht="60.75" customHeight="1" x14ac:dyDescent="0.2">
      <c r="A7" s="135"/>
      <c r="B7" s="135"/>
      <c r="C7" s="135"/>
      <c r="D7" s="135"/>
      <c r="E7" s="135"/>
      <c r="F7" s="134"/>
      <c r="G7" s="135"/>
      <c r="H7" s="135"/>
      <c r="I7" s="135"/>
      <c r="J7" s="144"/>
      <c r="K7" s="135"/>
      <c r="L7" s="135"/>
      <c r="M7" s="135"/>
      <c r="N7" s="135"/>
      <c r="O7" s="135"/>
      <c r="P7" s="134"/>
      <c r="Q7" s="135"/>
      <c r="R7" s="135"/>
      <c r="S7" s="135"/>
      <c r="T7" s="136"/>
      <c r="U7" s="135"/>
      <c r="V7" s="135"/>
      <c r="W7" s="133"/>
      <c r="X7" s="94" t="s">
        <v>35</v>
      </c>
      <c r="Y7" s="94" t="s">
        <v>36</v>
      </c>
      <c r="Z7" s="94" t="s">
        <v>35</v>
      </c>
      <c r="AA7" s="94" t="s">
        <v>36</v>
      </c>
      <c r="AB7" s="94" t="s">
        <v>35</v>
      </c>
      <c r="AC7" s="94" t="s">
        <v>36</v>
      </c>
      <c r="AD7" s="94" t="s">
        <v>35</v>
      </c>
      <c r="AE7" s="94" t="s">
        <v>36</v>
      </c>
      <c r="AF7" s="135"/>
      <c r="AG7" s="133"/>
      <c r="AH7" s="94" t="s">
        <v>36</v>
      </c>
      <c r="AI7" s="135"/>
      <c r="AJ7" s="135"/>
      <c r="AK7" s="135"/>
      <c r="AL7" s="135"/>
      <c r="AM7" s="134"/>
    </row>
    <row r="8" spans="1:39" ht="12.75" customHeight="1" x14ac:dyDescent="0.25">
      <c r="A8" s="52">
        <v>1</v>
      </c>
      <c r="B8" s="53" t="s">
        <v>37</v>
      </c>
      <c r="C8" s="45">
        <v>4</v>
      </c>
      <c r="D8" s="28">
        <v>598</v>
      </c>
      <c r="E8" s="28">
        <v>8</v>
      </c>
      <c r="F8" s="28">
        <v>38</v>
      </c>
      <c r="G8" s="28">
        <v>1418</v>
      </c>
      <c r="H8" s="28">
        <v>1338</v>
      </c>
      <c r="I8" s="96">
        <f t="shared" ref="I8:I39" si="0">IF((C8=0),"",((G8/C8)/11))</f>
        <v>32.227272727272727</v>
      </c>
      <c r="J8" s="95">
        <f>D8+G8</f>
        <v>2016</v>
      </c>
      <c r="K8" s="28">
        <v>1262</v>
      </c>
      <c r="L8" s="28">
        <v>242</v>
      </c>
      <c r="M8" s="95">
        <f>K8+L8</f>
        <v>1504</v>
      </c>
      <c r="N8" s="28"/>
      <c r="O8" s="28">
        <v>9</v>
      </c>
      <c r="P8" s="28">
        <v>59</v>
      </c>
      <c r="Q8" s="96">
        <f t="shared" ref="Q8:Q39" si="1">IF((C8=0),"",((M8/C8)/11))</f>
        <v>34.18181818181818</v>
      </c>
      <c r="R8" s="29">
        <v>512</v>
      </c>
      <c r="S8" s="28">
        <v>10</v>
      </c>
      <c r="T8" s="29">
        <v>32</v>
      </c>
      <c r="U8" s="96">
        <f>IF((C8=0),"",(R8/C8))</f>
        <v>128</v>
      </c>
      <c r="V8" s="96">
        <f>IF((C8=0),"",(S8/C8))</f>
        <v>2.5</v>
      </c>
      <c r="W8" s="95">
        <f t="shared" ref="W8:W69" si="2">X8+Z8+AB8+AD8</f>
        <v>162</v>
      </c>
      <c r="X8" s="28">
        <v>98</v>
      </c>
      <c r="Y8" s="96">
        <f>IF((W8=0),"",((X8/W8)*100))</f>
        <v>60.493827160493829</v>
      </c>
      <c r="Z8" s="28">
        <v>11</v>
      </c>
      <c r="AA8" s="96">
        <f>IF((W8=0),"",((Z8/W8)*100))</f>
        <v>6.7901234567901234</v>
      </c>
      <c r="AB8" s="28">
        <v>40</v>
      </c>
      <c r="AC8" s="96">
        <f>IF((W8=0),"",((AB8/W8)*100))</f>
        <v>24.691358024691358</v>
      </c>
      <c r="AD8" s="30">
        <v>13</v>
      </c>
      <c r="AE8" s="96">
        <f>IF((W8=0),"",((AD8/W8)*100))</f>
        <v>8.0246913580246915</v>
      </c>
      <c r="AF8" s="96">
        <f>IF((G8=0),"",((M8/G8)*100))</f>
        <v>106.06488011283497</v>
      </c>
      <c r="AG8" s="96">
        <f>IF((J8=0),"",((M8/J8)*100))</f>
        <v>74.603174603174608</v>
      </c>
      <c r="AH8" s="96">
        <f>IF((M8=0),"",((((M8-Z8)-AB8)/M8)*100))</f>
        <v>96.6090425531915</v>
      </c>
      <c r="AI8" s="96">
        <f t="shared" ref="AI8:AI39" si="3">IF((G8=0),"",((R8*12)/G8))</f>
        <v>4.3328631875881527</v>
      </c>
      <c r="AJ8" s="97">
        <f>IF((K8=0),"",((K8/M8)*100))</f>
        <v>83.909574468085097</v>
      </c>
      <c r="AK8" s="97">
        <f>IF((L8=0),"",((L8/M8)*100))</f>
        <v>16.090425531914892</v>
      </c>
      <c r="AL8" s="98">
        <f t="shared" ref="AL8:AL55" si="4">IF((M8=0),"",((P8/M8)*100))</f>
        <v>3.9228723404255317</v>
      </c>
      <c r="AM8" s="97">
        <f t="shared" ref="AM8:AM39" si="5">IF((C8=0),"",((J8/C8/11)))</f>
        <v>45.81818181818182</v>
      </c>
    </row>
    <row r="9" spans="1:39" ht="12.75" customHeight="1" x14ac:dyDescent="0.25">
      <c r="A9" s="52">
        <v>2</v>
      </c>
      <c r="B9" s="53" t="s">
        <v>38</v>
      </c>
      <c r="C9" s="45">
        <v>0</v>
      </c>
      <c r="D9" s="28">
        <v>21</v>
      </c>
      <c r="E9" s="28"/>
      <c r="F9" s="28"/>
      <c r="G9" s="28">
        <v>30</v>
      </c>
      <c r="H9" s="28">
        <v>26</v>
      </c>
      <c r="I9" s="96" t="str">
        <f t="shared" si="0"/>
        <v/>
      </c>
      <c r="J9" s="95">
        <f t="shared" ref="J9:J55" si="6">D9+G9</f>
        <v>51</v>
      </c>
      <c r="K9" s="28">
        <v>21</v>
      </c>
      <c r="L9" s="28">
        <v>4</v>
      </c>
      <c r="M9" s="95">
        <f t="shared" ref="M9:M55" si="7">K9+L9</f>
        <v>25</v>
      </c>
      <c r="N9" s="28"/>
      <c r="O9" s="28"/>
      <c r="P9" s="28">
        <v>2</v>
      </c>
      <c r="Q9" s="96" t="str">
        <f t="shared" si="1"/>
        <v/>
      </c>
      <c r="R9" s="29">
        <v>26</v>
      </c>
      <c r="S9" s="28">
        <v>1</v>
      </c>
      <c r="T9" s="29">
        <v>2</v>
      </c>
      <c r="U9" s="96" t="str">
        <f t="shared" ref="U9:U55" si="8">IF((C9=0),"",(R9/C9))</f>
        <v/>
      </c>
      <c r="V9" s="96" t="str">
        <f t="shared" ref="V9:V55" si="9">IF((C9=0),"",(S9/C9))</f>
        <v/>
      </c>
      <c r="W9" s="95">
        <f t="shared" si="2"/>
        <v>10</v>
      </c>
      <c r="X9" s="28">
        <v>4</v>
      </c>
      <c r="Y9" s="96">
        <f>IF((W9=0),"",((X9/W9)*100))</f>
        <v>40</v>
      </c>
      <c r="Z9" s="28"/>
      <c r="AA9" s="96">
        <f t="shared" ref="AA9:AA55" si="10">IF((W9=0),"",((Z9/W9)*100))</f>
        <v>0</v>
      </c>
      <c r="AB9" s="28">
        <v>4</v>
      </c>
      <c r="AC9" s="96">
        <f t="shared" ref="AC9:AC55" si="11">IF((W9=0),"",((AB9/W9)*100))</f>
        <v>40</v>
      </c>
      <c r="AD9" s="30">
        <v>2</v>
      </c>
      <c r="AE9" s="96">
        <f t="shared" ref="AE9:AE55" si="12">IF((W9=0),"",((AD9/W9)*100))</f>
        <v>20</v>
      </c>
      <c r="AF9" s="96">
        <f t="shared" ref="AF9:AF55" si="13">IF((G9=0),"",((M9/G9)*100))</f>
        <v>83.333333333333343</v>
      </c>
      <c r="AG9" s="96">
        <f t="shared" ref="AG9:AG55" si="14">IF((J9=0),"",((M9/J9)*100))</f>
        <v>49.019607843137251</v>
      </c>
      <c r="AH9" s="96">
        <f t="shared" ref="AH9:AH55" si="15">IF((M9=0),"",((((M9-Z9)-AB9)/M9)*100))</f>
        <v>84</v>
      </c>
      <c r="AI9" s="96">
        <f t="shared" si="3"/>
        <v>10.4</v>
      </c>
      <c r="AJ9" s="97">
        <f t="shared" ref="AJ9:AJ55" si="16">IF((K9=0),"",((K9/M9)*100))</f>
        <v>84</v>
      </c>
      <c r="AK9" s="97">
        <f t="shared" ref="AK9:AK55" si="17">IF((L9=0),"",((L9/M9)*100))</f>
        <v>16</v>
      </c>
      <c r="AL9" s="98">
        <f t="shared" si="4"/>
        <v>8</v>
      </c>
      <c r="AM9" s="97" t="str">
        <f t="shared" si="5"/>
        <v/>
      </c>
    </row>
    <row r="10" spans="1:39" ht="12.75" customHeight="1" x14ac:dyDescent="0.25">
      <c r="A10" s="52">
        <v>3</v>
      </c>
      <c r="B10" s="54" t="s">
        <v>39</v>
      </c>
      <c r="C10" s="45">
        <v>4</v>
      </c>
      <c r="D10" s="28">
        <v>75</v>
      </c>
      <c r="E10" s="28"/>
      <c r="F10" s="28"/>
      <c r="G10" s="28">
        <v>209</v>
      </c>
      <c r="H10" s="28">
        <v>204</v>
      </c>
      <c r="I10" s="96">
        <f t="shared" si="0"/>
        <v>4.75</v>
      </c>
      <c r="J10" s="95">
        <f t="shared" si="6"/>
        <v>284</v>
      </c>
      <c r="K10" s="28">
        <v>148</v>
      </c>
      <c r="L10" s="28">
        <v>61</v>
      </c>
      <c r="M10" s="95">
        <f t="shared" si="7"/>
        <v>209</v>
      </c>
      <c r="N10" s="28"/>
      <c r="O10" s="28"/>
      <c r="P10" s="28"/>
      <c r="Q10" s="96">
        <f t="shared" si="1"/>
        <v>4.75</v>
      </c>
      <c r="R10" s="29">
        <v>75</v>
      </c>
      <c r="S10" s="28"/>
      <c r="T10" s="29"/>
      <c r="U10" s="96">
        <f t="shared" si="8"/>
        <v>18.75</v>
      </c>
      <c r="V10" s="96">
        <f t="shared" si="9"/>
        <v>0</v>
      </c>
      <c r="W10" s="95">
        <f t="shared" si="2"/>
        <v>14</v>
      </c>
      <c r="X10" s="28">
        <v>7</v>
      </c>
      <c r="Y10" s="96">
        <f>IF((W10=0),"",((X10/W10)*100))</f>
        <v>50</v>
      </c>
      <c r="Z10" s="28">
        <v>2</v>
      </c>
      <c r="AA10" s="96">
        <f t="shared" si="10"/>
        <v>14.285714285714285</v>
      </c>
      <c r="AB10" s="28">
        <v>2</v>
      </c>
      <c r="AC10" s="96">
        <f t="shared" si="11"/>
        <v>14.285714285714285</v>
      </c>
      <c r="AD10" s="30">
        <v>3</v>
      </c>
      <c r="AE10" s="96">
        <f t="shared" si="12"/>
        <v>21.428571428571427</v>
      </c>
      <c r="AF10" s="96">
        <f t="shared" si="13"/>
        <v>100</v>
      </c>
      <c r="AG10" s="96">
        <f t="shared" si="14"/>
        <v>73.591549295774655</v>
      </c>
      <c r="AH10" s="96">
        <f t="shared" si="15"/>
        <v>98.086124401913878</v>
      </c>
      <c r="AI10" s="96">
        <f t="shared" si="3"/>
        <v>4.3062200956937797</v>
      </c>
      <c r="AJ10" s="97">
        <f t="shared" si="16"/>
        <v>70.813397129186612</v>
      </c>
      <c r="AK10" s="97">
        <f t="shared" si="17"/>
        <v>29.186602870813399</v>
      </c>
      <c r="AL10" s="98">
        <f t="shared" si="4"/>
        <v>0</v>
      </c>
      <c r="AM10" s="97">
        <f t="shared" si="5"/>
        <v>6.4545454545454541</v>
      </c>
    </row>
    <row r="11" spans="1:39" ht="12.75" customHeight="1" x14ac:dyDescent="0.25">
      <c r="A11" s="52">
        <v>4</v>
      </c>
      <c r="B11" s="53" t="s">
        <v>40</v>
      </c>
      <c r="C11" s="45">
        <v>2</v>
      </c>
      <c r="D11" s="28">
        <v>92</v>
      </c>
      <c r="E11" s="28"/>
      <c r="F11" s="28">
        <v>1</v>
      </c>
      <c r="G11" s="28">
        <v>230</v>
      </c>
      <c r="H11" s="28">
        <v>202</v>
      </c>
      <c r="I11" s="96">
        <f t="shared" si="0"/>
        <v>10.454545454545455</v>
      </c>
      <c r="J11" s="95">
        <f t="shared" si="6"/>
        <v>322</v>
      </c>
      <c r="K11" s="28">
        <v>159</v>
      </c>
      <c r="L11" s="28">
        <v>21</v>
      </c>
      <c r="M11" s="95">
        <f t="shared" si="7"/>
        <v>180</v>
      </c>
      <c r="N11" s="28"/>
      <c r="O11" s="28"/>
      <c r="P11" s="28">
        <v>5</v>
      </c>
      <c r="Q11" s="96">
        <f t="shared" si="1"/>
        <v>8.1818181818181817</v>
      </c>
      <c r="R11" s="29">
        <v>142</v>
      </c>
      <c r="S11" s="28"/>
      <c r="T11" s="29">
        <v>4</v>
      </c>
      <c r="U11" s="96">
        <f t="shared" si="8"/>
        <v>71</v>
      </c>
      <c r="V11" s="96">
        <f t="shared" si="9"/>
        <v>0</v>
      </c>
      <c r="W11" s="95">
        <f t="shared" si="2"/>
        <v>22</v>
      </c>
      <c r="X11" s="28">
        <v>14</v>
      </c>
      <c r="Y11" s="96">
        <f>IF((W11=0),"",((X11/W11)*100))</f>
        <v>63.636363636363633</v>
      </c>
      <c r="Z11" s="28">
        <v>2</v>
      </c>
      <c r="AA11" s="96">
        <f t="shared" si="10"/>
        <v>9.0909090909090917</v>
      </c>
      <c r="AB11" s="28">
        <v>6</v>
      </c>
      <c r="AC11" s="96">
        <f t="shared" si="11"/>
        <v>27.27272727272727</v>
      </c>
      <c r="AD11" s="30"/>
      <c r="AE11" s="96">
        <f t="shared" si="12"/>
        <v>0</v>
      </c>
      <c r="AF11" s="96">
        <f t="shared" si="13"/>
        <v>78.260869565217391</v>
      </c>
      <c r="AG11" s="96">
        <f t="shared" si="14"/>
        <v>55.900621118012417</v>
      </c>
      <c r="AH11" s="96">
        <f t="shared" si="15"/>
        <v>95.555555555555557</v>
      </c>
      <c r="AI11" s="96">
        <f t="shared" si="3"/>
        <v>7.4086956521739129</v>
      </c>
      <c r="AJ11" s="97">
        <f t="shared" si="16"/>
        <v>88.333333333333329</v>
      </c>
      <c r="AK11" s="97">
        <f t="shared" si="17"/>
        <v>11.666666666666666</v>
      </c>
      <c r="AL11" s="98">
        <f t="shared" si="4"/>
        <v>2.7777777777777777</v>
      </c>
      <c r="AM11" s="97">
        <f t="shared" si="5"/>
        <v>14.636363636363637</v>
      </c>
    </row>
    <row r="12" spans="1:39" s="4" customFormat="1" ht="13.2" x14ac:dyDescent="0.25">
      <c r="A12" s="149" t="s">
        <v>225</v>
      </c>
      <c r="B12" s="147"/>
      <c r="C12" s="46">
        <v>6</v>
      </c>
      <c r="D12" s="32">
        <f>SUM(D8:D11)</f>
        <v>786</v>
      </c>
      <c r="E12" s="32">
        <f>SUM(E8:E11)</f>
        <v>8</v>
      </c>
      <c r="F12" s="32">
        <f>SUM(F8:F11)</f>
        <v>39</v>
      </c>
      <c r="G12" s="32">
        <f>SUM(G8:G11)</f>
        <v>1887</v>
      </c>
      <c r="H12" s="32">
        <f>SUM(H8:H11)</f>
        <v>1770</v>
      </c>
      <c r="I12" s="31">
        <f t="shared" si="0"/>
        <v>28.59090909090909</v>
      </c>
      <c r="J12" s="32">
        <f t="shared" si="6"/>
        <v>2673</v>
      </c>
      <c r="K12" s="32">
        <f>SUM(K8:K11)</f>
        <v>1590</v>
      </c>
      <c r="L12" s="32">
        <f>SUM(L8:L11)</f>
        <v>328</v>
      </c>
      <c r="M12" s="32">
        <f t="shared" si="7"/>
        <v>1918</v>
      </c>
      <c r="N12" s="32">
        <f>SUM(N8:N11)</f>
        <v>0</v>
      </c>
      <c r="O12" s="32">
        <f>SUM(O8:O11)</f>
        <v>9</v>
      </c>
      <c r="P12" s="32">
        <f>SUM(P8:P11)</f>
        <v>66</v>
      </c>
      <c r="Q12" s="31">
        <f t="shared" si="1"/>
        <v>29.060606060606062</v>
      </c>
      <c r="R12" s="32">
        <f>SUM(R8:R11)</f>
        <v>755</v>
      </c>
      <c r="S12" s="32">
        <f>SUM(S8:S11)</f>
        <v>11</v>
      </c>
      <c r="T12" s="32">
        <f>SUM(T8:T11)</f>
        <v>38</v>
      </c>
      <c r="U12" s="31">
        <f t="shared" si="8"/>
        <v>125.83333333333333</v>
      </c>
      <c r="V12" s="31">
        <f t="shared" si="9"/>
        <v>1.8333333333333333</v>
      </c>
      <c r="W12" s="32">
        <f t="shared" si="2"/>
        <v>208</v>
      </c>
      <c r="X12" s="32">
        <f>SUM(X8:X11)</f>
        <v>123</v>
      </c>
      <c r="Y12" s="31">
        <f>IF((W12=0),"",((X12/W12)*100))</f>
        <v>59.134615384615387</v>
      </c>
      <c r="Z12" s="32">
        <f>SUM(Z8:Z11)</f>
        <v>15</v>
      </c>
      <c r="AA12" s="31">
        <f t="shared" si="10"/>
        <v>7.2115384615384608</v>
      </c>
      <c r="AB12" s="32">
        <f>SUM(AB8:AB11)</f>
        <v>52</v>
      </c>
      <c r="AC12" s="31">
        <f t="shared" si="11"/>
        <v>25</v>
      </c>
      <c r="AD12" s="32">
        <f>SUM(AD8:AD11)</f>
        <v>18</v>
      </c>
      <c r="AE12" s="31">
        <f t="shared" si="12"/>
        <v>8.6538461538461533</v>
      </c>
      <c r="AF12" s="31">
        <f t="shared" si="13"/>
        <v>101.6428192898781</v>
      </c>
      <c r="AG12" s="31">
        <f t="shared" si="14"/>
        <v>71.754582865693976</v>
      </c>
      <c r="AH12" s="31">
        <f t="shared" si="15"/>
        <v>96.50677789363921</v>
      </c>
      <c r="AI12" s="31">
        <f t="shared" si="3"/>
        <v>4.8012718600953894</v>
      </c>
      <c r="AJ12" s="43">
        <f t="shared" si="16"/>
        <v>82.89885297184567</v>
      </c>
      <c r="AK12" s="43">
        <f t="shared" si="17"/>
        <v>17.10114702815433</v>
      </c>
      <c r="AL12" s="44">
        <f t="shared" si="4"/>
        <v>3.441084462982273</v>
      </c>
      <c r="AM12" s="43">
        <f t="shared" si="5"/>
        <v>40.5</v>
      </c>
    </row>
    <row r="13" spans="1:39" ht="12.75" customHeight="1" x14ac:dyDescent="0.25">
      <c r="A13" s="52">
        <v>5</v>
      </c>
      <c r="B13" s="53" t="s">
        <v>41</v>
      </c>
      <c r="C13" s="45">
        <v>1</v>
      </c>
      <c r="D13" s="28"/>
      <c r="E13" s="28"/>
      <c r="F13" s="28"/>
      <c r="G13" s="28">
        <v>28</v>
      </c>
      <c r="H13" s="28">
        <v>14</v>
      </c>
      <c r="I13" s="96">
        <f t="shared" si="0"/>
        <v>2.5454545454545454</v>
      </c>
      <c r="J13" s="95">
        <f t="shared" si="6"/>
        <v>28</v>
      </c>
      <c r="K13" s="28">
        <v>6</v>
      </c>
      <c r="L13" s="28">
        <v>3</v>
      </c>
      <c r="M13" s="95">
        <f t="shared" si="7"/>
        <v>9</v>
      </c>
      <c r="N13" s="28"/>
      <c r="O13" s="28"/>
      <c r="P13" s="28">
        <v>10</v>
      </c>
      <c r="Q13" s="96">
        <f t="shared" si="1"/>
        <v>0.81818181818181823</v>
      </c>
      <c r="R13" s="29">
        <v>19</v>
      </c>
      <c r="S13" s="29"/>
      <c r="T13" s="29">
        <v>15</v>
      </c>
      <c r="U13" s="96">
        <f t="shared" si="8"/>
        <v>19</v>
      </c>
      <c r="V13" s="96">
        <f t="shared" si="9"/>
        <v>0</v>
      </c>
      <c r="W13" s="95">
        <f t="shared" si="2"/>
        <v>1</v>
      </c>
      <c r="X13" s="28"/>
      <c r="Y13" s="96">
        <f t="shared" ref="Y13:Y55" si="18">IF((W13=0),"",((X13/W13)*100))</f>
        <v>0</v>
      </c>
      <c r="Z13" s="30"/>
      <c r="AA13" s="96">
        <f t="shared" si="10"/>
        <v>0</v>
      </c>
      <c r="AB13" s="28">
        <v>1</v>
      </c>
      <c r="AC13" s="96">
        <f t="shared" si="11"/>
        <v>100</v>
      </c>
      <c r="AD13" s="30"/>
      <c r="AE13" s="96">
        <f t="shared" si="12"/>
        <v>0</v>
      </c>
      <c r="AF13" s="96">
        <f t="shared" si="13"/>
        <v>32.142857142857146</v>
      </c>
      <c r="AG13" s="96">
        <f t="shared" si="14"/>
        <v>32.142857142857146</v>
      </c>
      <c r="AH13" s="96">
        <f t="shared" si="15"/>
        <v>88.888888888888886</v>
      </c>
      <c r="AI13" s="96">
        <f t="shared" si="3"/>
        <v>8.1428571428571423</v>
      </c>
      <c r="AJ13" s="97">
        <f t="shared" si="16"/>
        <v>66.666666666666657</v>
      </c>
      <c r="AK13" s="97">
        <f t="shared" si="17"/>
        <v>33.333333333333329</v>
      </c>
      <c r="AL13" s="98">
        <f t="shared" si="4"/>
        <v>111.11111111111111</v>
      </c>
      <c r="AM13" s="97">
        <f t="shared" si="5"/>
        <v>2.5454545454545454</v>
      </c>
    </row>
    <row r="14" spans="1:39" ht="12.75" customHeight="1" x14ac:dyDescent="0.25">
      <c r="A14" s="52">
        <v>6</v>
      </c>
      <c r="B14" s="53" t="s">
        <v>42</v>
      </c>
      <c r="C14" s="45">
        <v>1</v>
      </c>
      <c r="D14" s="28">
        <v>77</v>
      </c>
      <c r="E14" s="28">
        <v>2</v>
      </c>
      <c r="F14" s="28">
        <v>4</v>
      </c>
      <c r="G14" s="28">
        <v>432</v>
      </c>
      <c r="H14" s="28">
        <v>423</v>
      </c>
      <c r="I14" s="96">
        <f t="shared" si="0"/>
        <v>39.272727272727273</v>
      </c>
      <c r="J14" s="95">
        <f t="shared" si="6"/>
        <v>509</v>
      </c>
      <c r="K14" s="28">
        <v>208</v>
      </c>
      <c r="L14" s="28">
        <v>71</v>
      </c>
      <c r="M14" s="95">
        <f t="shared" si="7"/>
        <v>279</v>
      </c>
      <c r="N14" s="28"/>
      <c r="O14" s="28">
        <v>1</v>
      </c>
      <c r="P14" s="28">
        <v>10</v>
      </c>
      <c r="Q14" s="96">
        <f t="shared" si="1"/>
        <v>25.363636363636363</v>
      </c>
      <c r="R14" s="29">
        <v>230</v>
      </c>
      <c r="S14" s="29">
        <v>2</v>
      </c>
      <c r="T14" s="29">
        <v>6</v>
      </c>
      <c r="U14" s="96">
        <f t="shared" si="8"/>
        <v>230</v>
      </c>
      <c r="V14" s="96">
        <f t="shared" si="9"/>
        <v>2</v>
      </c>
      <c r="W14" s="95">
        <f t="shared" si="2"/>
        <v>2</v>
      </c>
      <c r="X14" s="28">
        <v>2</v>
      </c>
      <c r="Y14" s="96">
        <f t="shared" si="18"/>
        <v>100</v>
      </c>
      <c r="Z14" s="30"/>
      <c r="AA14" s="96">
        <f t="shared" si="10"/>
        <v>0</v>
      </c>
      <c r="AB14" s="28"/>
      <c r="AC14" s="96">
        <f t="shared" si="11"/>
        <v>0</v>
      </c>
      <c r="AD14" s="30"/>
      <c r="AE14" s="96">
        <f t="shared" si="12"/>
        <v>0</v>
      </c>
      <c r="AF14" s="96">
        <f t="shared" si="13"/>
        <v>64.583333333333343</v>
      </c>
      <c r="AG14" s="96">
        <f t="shared" si="14"/>
        <v>54.813359528487226</v>
      </c>
      <c r="AH14" s="96">
        <f t="shared" si="15"/>
        <v>100</v>
      </c>
      <c r="AI14" s="96">
        <f t="shared" si="3"/>
        <v>6.3888888888888893</v>
      </c>
      <c r="AJ14" s="97">
        <f t="shared" si="16"/>
        <v>74.551971326164875</v>
      </c>
      <c r="AK14" s="97">
        <f t="shared" si="17"/>
        <v>25.448028673835125</v>
      </c>
      <c r="AL14" s="98">
        <f t="shared" si="4"/>
        <v>3.5842293906810032</v>
      </c>
      <c r="AM14" s="97">
        <f t="shared" si="5"/>
        <v>46.272727272727273</v>
      </c>
    </row>
    <row r="15" spans="1:39" s="4" customFormat="1" ht="13.2" x14ac:dyDescent="0.25">
      <c r="A15" s="150" t="s">
        <v>226</v>
      </c>
      <c r="B15" s="147"/>
      <c r="C15" s="46">
        <v>1</v>
      </c>
      <c r="D15" s="32">
        <f>SUM(D13:D14)</f>
        <v>77</v>
      </c>
      <c r="E15" s="32">
        <f>SUM(E13:E14)</f>
        <v>2</v>
      </c>
      <c r="F15" s="32">
        <f>SUM(F13:F14)</f>
        <v>4</v>
      </c>
      <c r="G15" s="32">
        <f>SUM(G13:G14)</f>
        <v>460</v>
      </c>
      <c r="H15" s="32">
        <f>SUM(H13:H14)</f>
        <v>437</v>
      </c>
      <c r="I15" s="31">
        <f t="shared" si="0"/>
        <v>41.81818181818182</v>
      </c>
      <c r="J15" s="32">
        <f t="shared" si="6"/>
        <v>537</v>
      </c>
      <c r="K15" s="32">
        <f>SUM(K13:K14)</f>
        <v>214</v>
      </c>
      <c r="L15" s="32">
        <f>SUM(L13:L14)</f>
        <v>74</v>
      </c>
      <c r="M15" s="32">
        <f t="shared" si="7"/>
        <v>288</v>
      </c>
      <c r="N15" s="32">
        <f>SUM(N13:N14)</f>
        <v>0</v>
      </c>
      <c r="O15" s="32">
        <f>SUM(O13:O14)</f>
        <v>1</v>
      </c>
      <c r="P15" s="32">
        <f>SUM(P13:P14)</f>
        <v>20</v>
      </c>
      <c r="Q15" s="31">
        <f t="shared" si="1"/>
        <v>26.181818181818183</v>
      </c>
      <c r="R15" s="32">
        <f>SUM(R13:R14)</f>
        <v>249</v>
      </c>
      <c r="S15" s="32">
        <f>SUM(S13:S14)</f>
        <v>2</v>
      </c>
      <c r="T15" s="32">
        <f>SUM(T13:T14)</f>
        <v>21</v>
      </c>
      <c r="U15" s="31">
        <f t="shared" si="8"/>
        <v>249</v>
      </c>
      <c r="V15" s="31">
        <f t="shared" si="9"/>
        <v>2</v>
      </c>
      <c r="W15" s="32">
        <f t="shared" si="2"/>
        <v>3</v>
      </c>
      <c r="X15" s="32">
        <f>SUM(X13:X14)</f>
        <v>2</v>
      </c>
      <c r="Y15" s="31">
        <f t="shared" si="18"/>
        <v>66.666666666666657</v>
      </c>
      <c r="Z15" s="32">
        <f>SUM(Z13:Z14)</f>
        <v>0</v>
      </c>
      <c r="AA15" s="31">
        <f t="shared" si="10"/>
        <v>0</v>
      </c>
      <c r="AB15" s="32">
        <f>SUM(AB13:AB14)</f>
        <v>1</v>
      </c>
      <c r="AC15" s="31">
        <f t="shared" si="11"/>
        <v>33.333333333333329</v>
      </c>
      <c r="AD15" s="32">
        <f>SUM(AD13:AD14)</f>
        <v>0</v>
      </c>
      <c r="AE15" s="31">
        <f t="shared" si="12"/>
        <v>0</v>
      </c>
      <c r="AF15" s="31">
        <f t="shared" si="13"/>
        <v>62.608695652173921</v>
      </c>
      <c r="AG15" s="31">
        <f t="shared" si="14"/>
        <v>53.631284916201118</v>
      </c>
      <c r="AH15" s="31">
        <f t="shared" si="15"/>
        <v>99.652777777777786</v>
      </c>
      <c r="AI15" s="31">
        <f t="shared" si="3"/>
        <v>6.4956521739130437</v>
      </c>
      <c r="AJ15" s="43">
        <f t="shared" si="16"/>
        <v>74.305555555555557</v>
      </c>
      <c r="AK15" s="43">
        <f t="shared" si="17"/>
        <v>25.694444444444443</v>
      </c>
      <c r="AL15" s="44">
        <f t="shared" si="4"/>
        <v>6.9444444444444446</v>
      </c>
      <c r="AM15" s="43">
        <f t="shared" si="5"/>
        <v>48.81818181818182</v>
      </c>
    </row>
    <row r="16" spans="1:39" s="106" customFormat="1" ht="12.75" customHeight="1" x14ac:dyDescent="0.25">
      <c r="A16" s="55">
        <v>7</v>
      </c>
      <c r="B16" s="39" t="s">
        <v>43</v>
      </c>
      <c r="C16" s="45">
        <v>1</v>
      </c>
      <c r="D16" s="28"/>
      <c r="E16" s="28"/>
      <c r="F16" s="28"/>
      <c r="G16" s="28">
        <v>186</v>
      </c>
      <c r="H16" s="28">
        <v>186</v>
      </c>
      <c r="I16" s="96">
        <f t="shared" si="0"/>
        <v>16.90909090909091</v>
      </c>
      <c r="J16" s="95">
        <f t="shared" si="6"/>
        <v>186</v>
      </c>
      <c r="K16" s="28">
        <v>185</v>
      </c>
      <c r="L16" s="28"/>
      <c r="M16" s="95">
        <f t="shared" si="7"/>
        <v>185</v>
      </c>
      <c r="N16" s="28"/>
      <c r="O16" s="28"/>
      <c r="P16" s="28"/>
      <c r="Q16" s="96">
        <f t="shared" si="1"/>
        <v>16.818181818181817</v>
      </c>
      <c r="R16" s="29">
        <v>1</v>
      </c>
      <c r="S16" s="29"/>
      <c r="T16" s="29"/>
      <c r="U16" s="96">
        <f t="shared" si="8"/>
        <v>1</v>
      </c>
      <c r="V16" s="96">
        <f t="shared" si="9"/>
        <v>0</v>
      </c>
      <c r="W16" s="95">
        <f t="shared" si="2"/>
        <v>4</v>
      </c>
      <c r="X16" s="28">
        <v>2</v>
      </c>
      <c r="Y16" s="96">
        <f t="shared" si="18"/>
        <v>50</v>
      </c>
      <c r="Z16" s="28">
        <v>2</v>
      </c>
      <c r="AA16" s="96">
        <f t="shared" si="10"/>
        <v>50</v>
      </c>
      <c r="AB16" s="28"/>
      <c r="AC16" s="96">
        <f t="shared" si="11"/>
        <v>0</v>
      </c>
      <c r="AD16" s="30"/>
      <c r="AE16" s="96">
        <f t="shared" si="12"/>
        <v>0</v>
      </c>
      <c r="AF16" s="96">
        <f t="shared" si="13"/>
        <v>99.462365591397855</v>
      </c>
      <c r="AG16" s="96">
        <f t="shared" si="14"/>
        <v>99.462365591397855</v>
      </c>
      <c r="AH16" s="96">
        <f t="shared" si="15"/>
        <v>98.918918918918919</v>
      </c>
      <c r="AI16" s="96">
        <f t="shared" si="3"/>
        <v>6.4516129032258063E-2</v>
      </c>
      <c r="AJ16" s="97">
        <f t="shared" si="16"/>
        <v>100</v>
      </c>
      <c r="AK16" s="97" t="str">
        <f t="shared" si="17"/>
        <v/>
      </c>
      <c r="AL16" s="98">
        <f t="shared" si="4"/>
        <v>0</v>
      </c>
      <c r="AM16" s="97">
        <f t="shared" si="5"/>
        <v>16.90909090909091</v>
      </c>
    </row>
    <row r="17" spans="1:39" ht="12.75" customHeight="1" x14ac:dyDescent="0.2">
      <c r="A17" s="55">
        <v>8</v>
      </c>
      <c r="B17" s="39" t="s">
        <v>44</v>
      </c>
      <c r="C17" s="47">
        <v>1</v>
      </c>
      <c r="D17" s="28"/>
      <c r="E17" s="28"/>
      <c r="F17" s="28"/>
      <c r="G17" s="28">
        <v>137</v>
      </c>
      <c r="H17" s="28">
        <v>137</v>
      </c>
      <c r="I17" s="96">
        <f t="shared" si="0"/>
        <v>12.454545454545455</v>
      </c>
      <c r="J17" s="95">
        <f t="shared" si="6"/>
        <v>137</v>
      </c>
      <c r="K17" s="28">
        <v>130</v>
      </c>
      <c r="L17" s="28"/>
      <c r="M17" s="95">
        <f t="shared" si="7"/>
        <v>130</v>
      </c>
      <c r="N17" s="28"/>
      <c r="O17" s="28"/>
      <c r="P17" s="28"/>
      <c r="Q17" s="96">
        <f t="shared" si="1"/>
        <v>11.818181818181818</v>
      </c>
      <c r="R17" s="29">
        <v>7</v>
      </c>
      <c r="S17" s="29"/>
      <c r="T17" s="29"/>
      <c r="U17" s="96">
        <f t="shared" si="8"/>
        <v>7</v>
      </c>
      <c r="V17" s="96">
        <f t="shared" si="9"/>
        <v>0</v>
      </c>
      <c r="W17" s="95">
        <f t="shared" si="2"/>
        <v>2</v>
      </c>
      <c r="X17" s="28">
        <v>2</v>
      </c>
      <c r="Y17" s="96">
        <f t="shared" si="18"/>
        <v>100</v>
      </c>
      <c r="Z17" s="28"/>
      <c r="AA17" s="96">
        <f t="shared" si="10"/>
        <v>0</v>
      </c>
      <c r="AB17" s="28"/>
      <c r="AC17" s="96">
        <f t="shared" si="11"/>
        <v>0</v>
      </c>
      <c r="AD17" s="30"/>
      <c r="AE17" s="96">
        <f t="shared" si="12"/>
        <v>0</v>
      </c>
      <c r="AF17" s="96">
        <f t="shared" si="13"/>
        <v>94.890510948905103</v>
      </c>
      <c r="AG17" s="96">
        <f t="shared" si="14"/>
        <v>94.890510948905103</v>
      </c>
      <c r="AH17" s="96">
        <f t="shared" si="15"/>
        <v>100</v>
      </c>
      <c r="AI17" s="96">
        <f t="shared" si="3"/>
        <v>0.61313868613138689</v>
      </c>
      <c r="AJ17" s="97">
        <f t="shared" si="16"/>
        <v>100</v>
      </c>
      <c r="AK17" s="97" t="str">
        <f t="shared" si="17"/>
        <v/>
      </c>
      <c r="AL17" s="98">
        <f t="shared" si="4"/>
        <v>0</v>
      </c>
      <c r="AM17" s="97">
        <f t="shared" si="5"/>
        <v>12.454545454545455</v>
      </c>
    </row>
    <row r="18" spans="1:39" ht="12.75" customHeight="1" x14ac:dyDescent="0.2">
      <c r="A18" s="55">
        <v>9</v>
      </c>
      <c r="B18" s="39" t="s">
        <v>45</v>
      </c>
      <c r="C18" s="47">
        <v>0</v>
      </c>
      <c r="D18" s="28"/>
      <c r="E18" s="28"/>
      <c r="F18" s="28"/>
      <c r="G18" s="28">
        <v>2</v>
      </c>
      <c r="H18" s="28">
        <v>2</v>
      </c>
      <c r="I18" s="96" t="str">
        <f t="shared" si="0"/>
        <v/>
      </c>
      <c r="J18" s="95">
        <f t="shared" si="6"/>
        <v>2</v>
      </c>
      <c r="K18" s="28">
        <v>2</v>
      </c>
      <c r="L18" s="28"/>
      <c r="M18" s="95">
        <f t="shared" si="7"/>
        <v>2</v>
      </c>
      <c r="N18" s="28"/>
      <c r="O18" s="28"/>
      <c r="P18" s="28">
        <v>1</v>
      </c>
      <c r="Q18" s="96" t="str">
        <f t="shared" si="1"/>
        <v/>
      </c>
      <c r="R18" s="29"/>
      <c r="S18" s="29"/>
      <c r="T18" s="29"/>
      <c r="U18" s="96" t="str">
        <f t="shared" si="8"/>
        <v/>
      </c>
      <c r="V18" s="96" t="str">
        <f t="shared" si="9"/>
        <v/>
      </c>
      <c r="W18" s="95">
        <f t="shared" si="2"/>
        <v>0</v>
      </c>
      <c r="X18" s="28"/>
      <c r="Y18" s="96" t="str">
        <f t="shared" si="18"/>
        <v/>
      </c>
      <c r="Z18" s="28"/>
      <c r="AA18" s="96" t="str">
        <f t="shared" si="10"/>
        <v/>
      </c>
      <c r="AB18" s="28"/>
      <c r="AC18" s="96" t="str">
        <f t="shared" si="11"/>
        <v/>
      </c>
      <c r="AD18" s="30"/>
      <c r="AE18" s="96" t="str">
        <f t="shared" si="12"/>
        <v/>
      </c>
      <c r="AF18" s="96">
        <f t="shared" si="13"/>
        <v>100</v>
      </c>
      <c r="AG18" s="96">
        <f t="shared" si="14"/>
        <v>100</v>
      </c>
      <c r="AH18" s="96">
        <f t="shared" si="15"/>
        <v>100</v>
      </c>
      <c r="AI18" s="96">
        <f t="shared" si="3"/>
        <v>0</v>
      </c>
      <c r="AJ18" s="97">
        <f t="shared" si="16"/>
        <v>100</v>
      </c>
      <c r="AK18" s="97" t="str">
        <f t="shared" si="17"/>
        <v/>
      </c>
      <c r="AL18" s="98">
        <f t="shared" si="4"/>
        <v>50</v>
      </c>
      <c r="AM18" s="97" t="str">
        <f t="shared" si="5"/>
        <v/>
      </c>
    </row>
    <row r="19" spans="1:39" ht="12.75" customHeight="1" x14ac:dyDescent="0.2">
      <c r="A19" s="55">
        <v>10</v>
      </c>
      <c r="B19" s="53" t="s">
        <v>46</v>
      </c>
      <c r="C19" s="47">
        <v>0</v>
      </c>
      <c r="D19" s="28"/>
      <c r="E19" s="28"/>
      <c r="F19" s="28"/>
      <c r="G19" s="28">
        <v>3</v>
      </c>
      <c r="H19" s="28">
        <v>3</v>
      </c>
      <c r="I19" s="96" t="str">
        <f t="shared" si="0"/>
        <v/>
      </c>
      <c r="J19" s="95">
        <f t="shared" si="6"/>
        <v>3</v>
      </c>
      <c r="K19" s="28">
        <v>3</v>
      </c>
      <c r="L19" s="28"/>
      <c r="M19" s="95">
        <f t="shared" si="7"/>
        <v>3</v>
      </c>
      <c r="N19" s="28"/>
      <c r="O19" s="28"/>
      <c r="P19" s="28">
        <v>1</v>
      </c>
      <c r="Q19" s="96" t="str">
        <f t="shared" si="1"/>
        <v/>
      </c>
      <c r="R19" s="29"/>
      <c r="S19" s="29"/>
      <c r="T19" s="29"/>
      <c r="U19" s="96" t="str">
        <f t="shared" si="8"/>
        <v/>
      </c>
      <c r="V19" s="96" t="str">
        <f t="shared" si="9"/>
        <v/>
      </c>
      <c r="W19" s="95">
        <f t="shared" si="2"/>
        <v>0</v>
      </c>
      <c r="X19" s="28"/>
      <c r="Y19" s="96" t="str">
        <f t="shared" si="18"/>
        <v/>
      </c>
      <c r="Z19" s="28"/>
      <c r="AA19" s="96" t="str">
        <f t="shared" si="10"/>
        <v/>
      </c>
      <c r="AB19" s="28"/>
      <c r="AC19" s="96" t="str">
        <f t="shared" si="11"/>
        <v/>
      </c>
      <c r="AD19" s="30"/>
      <c r="AE19" s="96" t="str">
        <f t="shared" si="12"/>
        <v/>
      </c>
      <c r="AF19" s="96">
        <f t="shared" si="13"/>
        <v>100</v>
      </c>
      <c r="AG19" s="96">
        <f t="shared" si="14"/>
        <v>100</v>
      </c>
      <c r="AH19" s="96">
        <f t="shared" si="15"/>
        <v>100</v>
      </c>
      <c r="AI19" s="96">
        <f t="shared" si="3"/>
        <v>0</v>
      </c>
      <c r="AJ19" s="97">
        <f t="shared" si="16"/>
        <v>100</v>
      </c>
      <c r="AK19" s="97" t="str">
        <f t="shared" si="17"/>
        <v/>
      </c>
      <c r="AL19" s="98">
        <f t="shared" si="4"/>
        <v>33.333333333333329</v>
      </c>
      <c r="AM19" s="97" t="str">
        <f t="shared" si="5"/>
        <v/>
      </c>
    </row>
    <row r="20" spans="1:39" ht="12.75" customHeight="1" x14ac:dyDescent="0.25">
      <c r="A20" s="55">
        <v>11</v>
      </c>
      <c r="B20" s="39" t="s">
        <v>47</v>
      </c>
      <c r="C20" s="100"/>
      <c r="D20" s="28"/>
      <c r="E20" s="28"/>
      <c r="F20" s="28"/>
      <c r="G20" s="28"/>
      <c r="H20" s="28"/>
      <c r="I20" s="96" t="str">
        <f t="shared" si="0"/>
        <v/>
      </c>
      <c r="J20" s="95">
        <f t="shared" si="6"/>
        <v>0</v>
      </c>
      <c r="K20" s="28"/>
      <c r="L20" s="28"/>
      <c r="M20" s="95">
        <f t="shared" si="7"/>
        <v>0</v>
      </c>
      <c r="N20" s="28"/>
      <c r="O20" s="28"/>
      <c r="P20" s="28"/>
      <c r="Q20" s="96" t="str">
        <f t="shared" si="1"/>
        <v/>
      </c>
      <c r="R20" s="29"/>
      <c r="S20" s="29"/>
      <c r="T20" s="29"/>
      <c r="U20" s="96" t="str">
        <f t="shared" si="8"/>
        <v/>
      </c>
      <c r="V20" s="96" t="str">
        <f t="shared" si="9"/>
        <v/>
      </c>
      <c r="W20" s="95">
        <f t="shared" si="2"/>
        <v>0</v>
      </c>
      <c r="X20" s="28"/>
      <c r="Y20" s="96" t="str">
        <f t="shared" si="18"/>
        <v/>
      </c>
      <c r="Z20" s="28"/>
      <c r="AA20" s="96" t="str">
        <f t="shared" si="10"/>
        <v/>
      </c>
      <c r="AB20" s="28"/>
      <c r="AC20" s="96" t="str">
        <f t="shared" si="11"/>
        <v/>
      </c>
      <c r="AD20" s="30"/>
      <c r="AE20" s="96" t="str">
        <f t="shared" si="12"/>
        <v/>
      </c>
      <c r="AF20" s="96" t="str">
        <f t="shared" si="13"/>
        <v/>
      </c>
      <c r="AG20" s="96" t="str">
        <f t="shared" si="14"/>
        <v/>
      </c>
      <c r="AH20" s="96" t="str">
        <f t="shared" si="15"/>
        <v/>
      </c>
      <c r="AI20" s="96" t="str">
        <f t="shared" si="3"/>
        <v/>
      </c>
      <c r="AJ20" s="97" t="str">
        <f t="shared" si="16"/>
        <v/>
      </c>
      <c r="AK20" s="97" t="str">
        <f t="shared" si="17"/>
        <v/>
      </c>
      <c r="AL20" s="98" t="str">
        <f t="shared" si="4"/>
        <v/>
      </c>
      <c r="AM20" s="97" t="str">
        <f t="shared" si="5"/>
        <v/>
      </c>
    </row>
    <row r="21" spans="1:39" ht="12.75" customHeight="1" x14ac:dyDescent="0.25">
      <c r="A21" s="55">
        <v>12</v>
      </c>
      <c r="B21" s="39" t="s">
        <v>48</v>
      </c>
      <c r="C21" s="100"/>
      <c r="D21" s="28"/>
      <c r="E21" s="28"/>
      <c r="F21" s="28"/>
      <c r="G21" s="28"/>
      <c r="H21" s="28"/>
      <c r="I21" s="96" t="str">
        <f t="shared" si="0"/>
        <v/>
      </c>
      <c r="J21" s="95">
        <f t="shared" si="6"/>
        <v>0</v>
      </c>
      <c r="K21" s="28"/>
      <c r="L21" s="28"/>
      <c r="M21" s="95">
        <f t="shared" si="7"/>
        <v>0</v>
      </c>
      <c r="N21" s="28"/>
      <c r="O21" s="28"/>
      <c r="P21" s="28"/>
      <c r="Q21" s="96" t="str">
        <f t="shared" si="1"/>
        <v/>
      </c>
      <c r="R21" s="29"/>
      <c r="S21" s="29"/>
      <c r="T21" s="29"/>
      <c r="U21" s="96" t="str">
        <f t="shared" si="8"/>
        <v/>
      </c>
      <c r="V21" s="96" t="str">
        <f t="shared" si="9"/>
        <v/>
      </c>
      <c r="W21" s="95">
        <f t="shared" si="2"/>
        <v>0</v>
      </c>
      <c r="X21" s="28"/>
      <c r="Y21" s="96" t="str">
        <f t="shared" si="18"/>
        <v/>
      </c>
      <c r="Z21" s="28"/>
      <c r="AA21" s="96" t="str">
        <f t="shared" si="10"/>
        <v/>
      </c>
      <c r="AB21" s="28"/>
      <c r="AC21" s="96" t="str">
        <f t="shared" si="11"/>
        <v/>
      </c>
      <c r="AD21" s="30"/>
      <c r="AE21" s="96" t="str">
        <f t="shared" si="12"/>
        <v/>
      </c>
      <c r="AF21" s="96" t="str">
        <f t="shared" si="13"/>
        <v/>
      </c>
      <c r="AG21" s="96" t="str">
        <f t="shared" si="14"/>
        <v/>
      </c>
      <c r="AH21" s="96" t="str">
        <f t="shared" si="15"/>
        <v/>
      </c>
      <c r="AI21" s="96" t="str">
        <f t="shared" si="3"/>
        <v/>
      </c>
      <c r="AJ21" s="97" t="str">
        <f t="shared" si="16"/>
        <v/>
      </c>
      <c r="AK21" s="97" t="str">
        <f t="shared" si="17"/>
        <v/>
      </c>
      <c r="AL21" s="98" t="str">
        <f t="shared" si="4"/>
        <v/>
      </c>
      <c r="AM21" s="97" t="str">
        <f t="shared" si="5"/>
        <v/>
      </c>
    </row>
    <row r="22" spans="1:39" ht="12.75" customHeight="1" x14ac:dyDescent="0.25">
      <c r="A22" s="55">
        <v>13</v>
      </c>
      <c r="B22" s="53" t="s">
        <v>49</v>
      </c>
      <c r="C22" s="100">
        <v>0</v>
      </c>
      <c r="D22" s="28">
        <v>5</v>
      </c>
      <c r="E22" s="28"/>
      <c r="F22" s="28"/>
      <c r="G22" s="28">
        <v>22</v>
      </c>
      <c r="H22" s="28">
        <v>22</v>
      </c>
      <c r="I22" s="96" t="str">
        <f t="shared" si="0"/>
        <v/>
      </c>
      <c r="J22" s="95">
        <f t="shared" si="6"/>
        <v>27</v>
      </c>
      <c r="K22" s="28">
        <v>20</v>
      </c>
      <c r="L22" s="28">
        <v>3</v>
      </c>
      <c r="M22" s="95">
        <f t="shared" si="7"/>
        <v>23</v>
      </c>
      <c r="N22" s="28"/>
      <c r="O22" s="28"/>
      <c r="P22" s="28"/>
      <c r="Q22" s="96" t="str">
        <f t="shared" si="1"/>
        <v/>
      </c>
      <c r="R22" s="29">
        <v>4</v>
      </c>
      <c r="S22" s="29"/>
      <c r="T22" s="29"/>
      <c r="U22" s="96" t="str">
        <f t="shared" si="8"/>
        <v/>
      </c>
      <c r="V22" s="96" t="str">
        <f t="shared" si="9"/>
        <v/>
      </c>
      <c r="W22" s="95">
        <f t="shared" si="2"/>
        <v>0</v>
      </c>
      <c r="X22" s="28"/>
      <c r="Y22" s="96" t="str">
        <f t="shared" si="18"/>
        <v/>
      </c>
      <c r="Z22" s="28"/>
      <c r="AA22" s="96" t="str">
        <f t="shared" si="10"/>
        <v/>
      </c>
      <c r="AB22" s="28"/>
      <c r="AC22" s="96" t="str">
        <f t="shared" si="11"/>
        <v/>
      </c>
      <c r="AD22" s="30"/>
      <c r="AE22" s="96" t="str">
        <f t="shared" si="12"/>
        <v/>
      </c>
      <c r="AF22" s="96">
        <f t="shared" si="13"/>
        <v>104.54545454545455</v>
      </c>
      <c r="AG22" s="96">
        <f t="shared" si="14"/>
        <v>85.18518518518519</v>
      </c>
      <c r="AH22" s="96">
        <f t="shared" si="15"/>
        <v>100</v>
      </c>
      <c r="AI22" s="96">
        <f t="shared" si="3"/>
        <v>2.1818181818181817</v>
      </c>
      <c r="AJ22" s="97">
        <f t="shared" si="16"/>
        <v>86.956521739130437</v>
      </c>
      <c r="AK22" s="97">
        <f t="shared" si="17"/>
        <v>13.043478260869565</v>
      </c>
      <c r="AL22" s="98">
        <f t="shared" si="4"/>
        <v>0</v>
      </c>
      <c r="AM22" s="97" t="str">
        <f t="shared" si="5"/>
        <v/>
      </c>
    </row>
    <row r="23" spans="1:39" ht="12.75" customHeight="1" x14ac:dyDescent="0.25">
      <c r="A23" s="55">
        <v>14</v>
      </c>
      <c r="B23" s="53" t="s">
        <v>50</v>
      </c>
      <c r="C23" s="100">
        <v>0</v>
      </c>
      <c r="D23" s="28">
        <v>4</v>
      </c>
      <c r="E23" s="28"/>
      <c r="F23" s="28"/>
      <c r="G23" s="28">
        <v>16</v>
      </c>
      <c r="H23" s="28">
        <v>16</v>
      </c>
      <c r="I23" s="96" t="str">
        <f t="shared" si="0"/>
        <v/>
      </c>
      <c r="J23" s="95">
        <f t="shared" si="6"/>
        <v>20</v>
      </c>
      <c r="K23" s="28">
        <v>16</v>
      </c>
      <c r="L23" s="28">
        <v>1</v>
      </c>
      <c r="M23" s="95">
        <f t="shared" si="7"/>
        <v>17</v>
      </c>
      <c r="N23" s="28"/>
      <c r="O23" s="28"/>
      <c r="P23" s="28"/>
      <c r="Q23" s="96" t="str">
        <f t="shared" si="1"/>
        <v/>
      </c>
      <c r="R23" s="29">
        <v>3</v>
      </c>
      <c r="S23" s="29"/>
      <c r="T23" s="29"/>
      <c r="U23" s="96" t="str">
        <f t="shared" si="8"/>
        <v/>
      </c>
      <c r="V23" s="96" t="str">
        <f t="shared" si="9"/>
        <v/>
      </c>
      <c r="W23" s="95">
        <f t="shared" si="2"/>
        <v>1</v>
      </c>
      <c r="X23" s="28">
        <v>1</v>
      </c>
      <c r="Y23" s="96">
        <f t="shared" si="18"/>
        <v>100</v>
      </c>
      <c r="Z23" s="28"/>
      <c r="AA23" s="96">
        <f t="shared" si="10"/>
        <v>0</v>
      </c>
      <c r="AB23" s="28"/>
      <c r="AC23" s="96">
        <f t="shared" si="11"/>
        <v>0</v>
      </c>
      <c r="AD23" s="30"/>
      <c r="AE23" s="96">
        <f t="shared" si="12"/>
        <v>0</v>
      </c>
      <c r="AF23" s="96">
        <f t="shared" si="13"/>
        <v>106.25</v>
      </c>
      <c r="AG23" s="96">
        <f t="shared" si="14"/>
        <v>85</v>
      </c>
      <c r="AH23" s="96">
        <f t="shared" si="15"/>
        <v>100</v>
      </c>
      <c r="AI23" s="96">
        <f t="shared" si="3"/>
        <v>2.25</v>
      </c>
      <c r="AJ23" s="97">
        <f t="shared" si="16"/>
        <v>94.117647058823522</v>
      </c>
      <c r="AK23" s="97">
        <f t="shared" si="17"/>
        <v>5.8823529411764701</v>
      </c>
      <c r="AL23" s="98">
        <f t="shared" si="4"/>
        <v>0</v>
      </c>
      <c r="AM23" s="97" t="str">
        <f t="shared" si="5"/>
        <v/>
      </c>
    </row>
    <row r="24" spans="1:39" ht="12.75" customHeight="1" x14ac:dyDescent="0.25">
      <c r="A24" s="55">
        <v>15</v>
      </c>
      <c r="B24" s="39" t="s">
        <v>51</v>
      </c>
      <c r="C24" s="100">
        <v>0</v>
      </c>
      <c r="D24" s="28"/>
      <c r="E24" s="28"/>
      <c r="F24" s="28"/>
      <c r="G24" s="28">
        <v>53</v>
      </c>
      <c r="H24" s="28">
        <v>53</v>
      </c>
      <c r="I24" s="96" t="str">
        <f t="shared" si="0"/>
        <v/>
      </c>
      <c r="J24" s="95">
        <f t="shared" si="6"/>
        <v>53</v>
      </c>
      <c r="K24" s="28">
        <v>41</v>
      </c>
      <c r="L24" s="28">
        <v>2</v>
      </c>
      <c r="M24" s="95">
        <f t="shared" si="7"/>
        <v>43</v>
      </c>
      <c r="N24" s="28"/>
      <c r="O24" s="28"/>
      <c r="P24" s="28"/>
      <c r="Q24" s="96" t="str">
        <f t="shared" si="1"/>
        <v/>
      </c>
      <c r="R24" s="29">
        <v>10</v>
      </c>
      <c r="S24" s="29"/>
      <c r="T24" s="29"/>
      <c r="U24" s="96" t="str">
        <f t="shared" si="8"/>
        <v/>
      </c>
      <c r="V24" s="96" t="str">
        <f t="shared" si="9"/>
        <v/>
      </c>
      <c r="W24" s="95">
        <f t="shared" si="2"/>
        <v>0</v>
      </c>
      <c r="X24" s="28"/>
      <c r="Y24" s="96" t="str">
        <f t="shared" si="18"/>
        <v/>
      </c>
      <c r="Z24" s="28"/>
      <c r="AA24" s="96" t="str">
        <f t="shared" si="10"/>
        <v/>
      </c>
      <c r="AB24" s="28"/>
      <c r="AC24" s="96" t="str">
        <f t="shared" si="11"/>
        <v/>
      </c>
      <c r="AD24" s="30"/>
      <c r="AE24" s="96" t="str">
        <f t="shared" si="12"/>
        <v/>
      </c>
      <c r="AF24" s="96">
        <f t="shared" si="13"/>
        <v>81.132075471698116</v>
      </c>
      <c r="AG24" s="96">
        <f t="shared" si="14"/>
        <v>81.132075471698116</v>
      </c>
      <c r="AH24" s="96">
        <f t="shared" si="15"/>
        <v>100</v>
      </c>
      <c r="AI24" s="96">
        <f t="shared" si="3"/>
        <v>2.2641509433962264</v>
      </c>
      <c r="AJ24" s="97">
        <f t="shared" si="16"/>
        <v>95.348837209302332</v>
      </c>
      <c r="AK24" s="97">
        <f t="shared" si="17"/>
        <v>4.6511627906976747</v>
      </c>
      <c r="AL24" s="98">
        <f t="shared" si="4"/>
        <v>0</v>
      </c>
      <c r="AM24" s="97" t="str">
        <f t="shared" si="5"/>
        <v/>
      </c>
    </row>
    <row r="25" spans="1:39" ht="12.75" customHeight="1" x14ac:dyDescent="0.25">
      <c r="A25" s="150" t="s">
        <v>227</v>
      </c>
      <c r="B25" s="147"/>
      <c r="C25" s="99">
        <v>1</v>
      </c>
      <c r="D25" s="32">
        <f>SUM(D16:D24)</f>
        <v>9</v>
      </c>
      <c r="E25" s="32">
        <f>SUM(E16:E24)</f>
        <v>0</v>
      </c>
      <c r="F25" s="32">
        <f>SUM(F16:F24)</f>
        <v>0</v>
      </c>
      <c r="G25" s="32">
        <f>SUM(G16:G24)</f>
        <v>419</v>
      </c>
      <c r="H25" s="32">
        <f>SUM(H16:H24)</f>
        <v>419</v>
      </c>
      <c r="I25" s="31">
        <f t="shared" si="0"/>
        <v>38.090909090909093</v>
      </c>
      <c r="J25" s="32">
        <f t="shared" si="6"/>
        <v>428</v>
      </c>
      <c r="K25" s="32">
        <f>SUM(K16:K24)</f>
        <v>397</v>
      </c>
      <c r="L25" s="32">
        <f>SUM(L16:L24)</f>
        <v>6</v>
      </c>
      <c r="M25" s="32">
        <f t="shared" si="7"/>
        <v>403</v>
      </c>
      <c r="N25" s="32">
        <f>SUM(N16:N24)</f>
        <v>0</v>
      </c>
      <c r="O25" s="32">
        <f>SUM(O16:O24)</f>
        <v>0</v>
      </c>
      <c r="P25" s="32">
        <f>SUM(P16:P24)</f>
        <v>2</v>
      </c>
      <c r="Q25" s="31">
        <f t="shared" si="1"/>
        <v>36.636363636363633</v>
      </c>
      <c r="R25" s="32">
        <f>SUM(R16:R24)</f>
        <v>25</v>
      </c>
      <c r="S25" s="32">
        <f>SUM(S16:S24)</f>
        <v>0</v>
      </c>
      <c r="T25" s="32">
        <f>SUM(T16:T24)</f>
        <v>0</v>
      </c>
      <c r="U25" s="31">
        <f t="shared" si="8"/>
        <v>25</v>
      </c>
      <c r="V25" s="31">
        <f t="shared" si="9"/>
        <v>0</v>
      </c>
      <c r="W25" s="32">
        <f t="shared" si="2"/>
        <v>7</v>
      </c>
      <c r="X25" s="32">
        <f>SUM(X16:X24)</f>
        <v>5</v>
      </c>
      <c r="Y25" s="31">
        <f>IF((W25=0),"",((X25/W25)*100))</f>
        <v>71.428571428571431</v>
      </c>
      <c r="Z25" s="32">
        <f>SUM(Z16:Z24)</f>
        <v>2</v>
      </c>
      <c r="AA25" s="31">
        <f t="shared" si="10"/>
        <v>28.571428571428569</v>
      </c>
      <c r="AB25" s="32">
        <f>SUM(AB16:AB24)</f>
        <v>0</v>
      </c>
      <c r="AC25" s="31">
        <f>IF((W25=0),"",((AB25/W25)*100))</f>
        <v>0</v>
      </c>
      <c r="AD25" s="32">
        <f>SUM(AD16:AD24)</f>
        <v>0</v>
      </c>
      <c r="AE25" s="31">
        <f t="shared" si="12"/>
        <v>0</v>
      </c>
      <c r="AF25" s="31">
        <f t="shared" si="13"/>
        <v>96.181384248210023</v>
      </c>
      <c r="AG25" s="31">
        <f t="shared" si="14"/>
        <v>94.158878504672899</v>
      </c>
      <c r="AH25" s="31">
        <f t="shared" si="15"/>
        <v>99.50372208436724</v>
      </c>
      <c r="AI25" s="31">
        <f t="shared" si="3"/>
        <v>0.71599045346062051</v>
      </c>
      <c r="AJ25" s="43">
        <f t="shared" si="16"/>
        <v>98.511166253101734</v>
      </c>
      <c r="AK25" s="43">
        <f t="shared" si="17"/>
        <v>1.4888337468982631</v>
      </c>
      <c r="AL25" s="44">
        <f t="shared" si="4"/>
        <v>0.49627791563275436</v>
      </c>
      <c r="AM25" s="43">
        <f t="shared" si="5"/>
        <v>38.909090909090907</v>
      </c>
    </row>
    <row r="26" spans="1:39" ht="12.75" customHeight="1" x14ac:dyDescent="0.25">
      <c r="A26" s="150" t="s">
        <v>228</v>
      </c>
      <c r="B26" s="147"/>
      <c r="C26" s="99">
        <v>1</v>
      </c>
      <c r="D26" s="32">
        <f>SUM(D13:D14,D16:D24)</f>
        <v>86</v>
      </c>
      <c r="E26" s="32">
        <f>SUM(E13:E14,E16:E24)</f>
        <v>2</v>
      </c>
      <c r="F26" s="32">
        <f>SUM(F13:F14,F16:F24)</f>
        <v>4</v>
      </c>
      <c r="G26" s="32">
        <f>SUM(G13:G14,G16:G24)</f>
        <v>879</v>
      </c>
      <c r="H26" s="32">
        <f>SUM(H13:H14,H16:H24)</f>
        <v>856</v>
      </c>
      <c r="I26" s="31">
        <f t="shared" si="0"/>
        <v>79.909090909090907</v>
      </c>
      <c r="J26" s="32">
        <f t="shared" si="6"/>
        <v>965</v>
      </c>
      <c r="K26" s="32">
        <f>SUM(K13:K14,K16:K24)</f>
        <v>611</v>
      </c>
      <c r="L26" s="32">
        <f>SUM(L13:L14,L16:L24)</f>
        <v>80</v>
      </c>
      <c r="M26" s="32">
        <f t="shared" si="7"/>
        <v>691</v>
      </c>
      <c r="N26" s="32">
        <f>SUM(N13:N14,N16:N24)</f>
        <v>0</v>
      </c>
      <c r="O26" s="32">
        <f>SUM(O13:O14,O16:O24)</f>
        <v>1</v>
      </c>
      <c r="P26" s="32">
        <f>SUM(P13:P14,P16:P24)</f>
        <v>22</v>
      </c>
      <c r="Q26" s="31">
        <f t="shared" si="1"/>
        <v>62.81818181818182</v>
      </c>
      <c r="R26" s="32">
        <f>SUM(R13:R14,R16:R24)</f>
        <v>274</v>
      </c>
      <c r="S26" s="32">
        <f>SUM(S13:S14,S16:S24)</f>
        <v>2</v>
      </c>
      <c r="T26" s="32">
        <f>SUM(T13:T14,T16:T24)</f>
        <v>21</v>
      </c>
      <c r="U26" s="31">
        <f t="shared" si="8"/>
        <v>274</v>
      </c>
      <c r="V26" s="31">
        <f t="shared" si="9"/>
        <v>2</v>
      </c>
      <c r="W26" s="32">
        <f t="shared" si="2"/>
        <v>10</v>
      </c>
      <c r="X26" s="32">
        <f>SUM(X13:X14,X16:X24)</f>
        <v>7</v>
      </c>
      <c r="Y26" s="31">
        <f t="shared" si="18"/>
        <v>70</v>
      </c>
      <c r="Z26" s="32">
        <f>SUM(Z13:Z14,Z16:Z24)</f>
        <v>2</v>
      </c>
      <c r="AA26" s="31">
        <f t="shared" si="10"/>
        <v>20</v>
      </c>
      <c r="AB26" s="32">
        <f>SUM(AB13:AB14,AB16:AB24)</f>
        <v>1</v>
      </c>
      <c r="AC26" s="31">
        <f t="shared" si="11"/>
        <v>10</v>
      </c>
      <c r="AD26" s="32">
        <f>SUM(AD13:AD14,AD16:AD24)</f>
        <v>0</v>
      </c>
      <c r="AE26" s="31">
        <f t="shared" si="12"/>
        <v>0</v>
      </c>
      <c r="AF26" s="31">
        <f t="shared" si="13"/>
        <v>78.612059158134244</v>
      </c>
      <c r="AG26" s="31">
        <f t="shared" si="14"/>
        <v>71.606217616580309</v>
      </c>
      <c r="AH26" s="31">
        <f t="shared" si="15"/>
        <v>99.565846599131689</v>
      </c>
      <c r="AI26" s="31">
        <f t="shared" si="3"/>
        <v>3.7406143344709899</v>
      </c>
      <c r="AJ26" s="43">
        <f t="shared" si="16"/>
        <v>88.422575976845152</v>
      </c>
      <c r="AK26" s="43">
        <f t="shared" si="17"/>
        <v>11.577424023154848</v>
      </c>
      <c r="AL26" s="44">
        <f t="shared" si="4"/>
        <v>3.1837916063675831</v>
      </c>
      <c r="AM26" s="43">
        <f t="shared" si="5"/>
        <v>87.727272727272734</v>
      </c>
    </row>
    <row r="27" spans="1:39" ht="12.75" customHeight="1" x14ac:dyDescent="0.25">
      <c r="A27" s="52">
        <v>16</v>
      </c>
      <c r="B27" s="56" t="s">
        <v>52</v>
      </c>
      <c r="C27" s="45">
        <v>1</v>
      </c>
      <c r="D27" s="28">
        <v>2</v>
      </c>
      <c r="E27" s="28"/>
      <c r="F27" s="28"/>
      <c r="G27" s="28">
        <v>40</v>
      </c>
      <c r="H27" s="28">
        <v>40</v>
      </c>
      <c r="I27" s="96">
        <f t="shared" si="0"/>
        <v>3.6363636363636362</v>
      </c>
      <c r="J27" s="95">
        <f t="shared" si="6"/>
        <v>42</v>
      </c>
      <c r="K27" s="28">
        <v>34</v>
      </c>
      <c r="L27" s="28"/>
      <c r="M27" s="95">
        <f t="shared" si="7"/>
        <v>34</v>
      </c>
      <c r="N27" s="28"/>
      <c r="O27" s="28"/>
      <c r="P27" s="28"/>
      <c r="Q27" s="96">
        <f t="shared" si="1"/>
        <v>3.0909090909090908</v>
      </c>
      <c r="R27" s="29">
        <v>8</v>
      </c>
      <c r="S27" s="29"/>
      <c r="T27" s="29"/>
      <c r="U27" s="96">
        <f t="shared" si="8"/>
        <v>8</v>
      </c>
      <c r="V27" s="96">
        <f t="shared" si="9"/>
        <v>0</v>
      </c>
      <c r="W27" s="95">
        <f t="shared" si="2"/>
        <v>0</v>
      </c>
      <c r="X27" s="28"/>
      <c r="Y27" s="96" t="str">
        <f t="shared" si="18"/>
        <v/>
      </c>
      <c r="Z27" s="28"/>
      <c r="AA27" s="96" t="str">
        <f t="shared" si="10"/>
        <v/>
      </c>
      <c r="AB27" s="28"/>
      <c r="AC27" s="96" t="str">
        <f t="shared" si="11"/>
        <v/>
      </c>
      <c r="AD27" s="30"/>
      <c r="AE27" s="96" t="str">
        <f t="shared" si="12"/>
        <v/>
      </c>
      <c r="AF27" s="96">
        <f t="shared" si="13"/>
        <v>85</v>
      </c>
      <c r="AG27" s="96">
        <f t="shared" si="14"/>
        <v>80.952380952380949</v>
      </c>
      <c r="AH27" s="96">
        <f t="shared" si="15"/>
        <v>100</v>
      </c>
      <c r="AI27" s="96">
        <f t="shared" si="3"/>
        <v>2.4</v>
      </c>
      <c r="AJ27" s="97">
        <f t="shared" si="16"/>
        <v>100</v>
      </c>
      <c r="AK27" s="97" t="str">
        <f t="shared" si="17"/>
        <v/>
      </c>
      <c r="AL27" s="98">
        <f t="shared" si="4"/>
        <v>0</v>
      </c>
      <c r="AM27" s="97">
        <f t="shared" si="5"/>
        <v>3.8181818181818183</v>
      </c>
    </row>
    <row r="28" spans="1:39" ht="12.75" customHeight="1" x14ac:dyDescent="0.25">
      <c r="A28" s="52">
        <v>17</v>
      </c>
      <c r="B28" s="56" t="s">
        <v>53</v>
      </c>
      <c r="C28" s="45"/>
      <c r="D28" s="28"/>
      <c r="E28" s="28"/>
      <c r="F28" s="28"/>
      <c r="G28" s="28"/>
      <c r="H28" s="28"/>
      <c r="I28" s="96" t="str">
        <f t="shared" si="0"/>
        <v/>
      </c>
      <c r="J28" s="95">
        <f t="shared" si="6"/>
        <v>0</v>
      </c>
      <c r="K28" s="28"/>
      <c r="L28" s="28"/>
      <c r="M28" s="95">
        <f t="shared" si="7"/>
        <v>0</v>
      </c>
      <c r="N28" s="28"/>
      <c r="O28" s="28"/>
      <c r="P28" s="28"/>
      <c r="Q28" s="96" t="str">
        <f t="shared" si="1"/>
        <v/>
      </c>
      <c r="R28" s="29"/>
      <c r="S28" s="29"/>
      <c r="T28" s="29"/>
      <c r="U28" s="96" t="str">
        <f t="shared" si="8"/>
        <v/>
      </c>
      <c r="V28" s="96" t="str">
        <f t="shared" si="9"/>
        <v/>
      </c>
      <c r="W28" s="95">
        <f t="shared" si="2"/>
        <v>0</v>
      </c>
      <c r="X28" s="28"/>
      <c r="Y28" s="96" t="str">
        <f t="shared" si="18"/>
        <v/>
      </c>
      <c r="Z28" s="28"/>
      <c r="AA28" s="96" t="str">
        <f t="shared" si="10"/>
        <v/>
      </c>
      <c r="AB28" s="28"/>
      <c r="AC28" s="96" t="str">
        <f t="shared" si="11"/>
        <v/>
      </c>
      <c r="AD28" s="30"/>
      <c r="AE28" s="96" t="str">
        <f t="shared" si="12"/>
        <v/>
      </c>
      <c r="AF28" s="96" t="str">
        <f t="shared" si="13"/>
        <v/>
      </c>
      <c r="AG28" s="96" t="str">
        <f t="shared" si="14"/>
        <v/>
      </c>
      <c r="AH28" s="96" t="str">
        <f t="shared" si="15"/>
        <v/>
      </c>
      <c r="AI28" s="96" t="str">
        <f t="shared" si="3"/>
        <v/>
      </c>
      <c r="AJ28" s="97" t="str">
        <f t="shared" si="16"/>
        <v/>
      </c>
      <c r="AK28" s="97" t="str">
        <f t="shared" si="17"/>
        <v/>
      </c>
      <c r="AL28" s="98" t="str">
        <f t="shared" si="4"/>
        <v/>
      </c>
      <c r="AM28" s="97" t="str">
        <f t="shared" si="5"/>
        <v/>
      </c>
    </row>
    <row r="29" spans="1:39" ht="12.75" customHeight="1" x14ac:dyDescent="0.25">
      <c r="A29" s="52">
        <v>18</v>
      </c>
      <c r="B29" s="56" t="s">
        <v>54</v>
      </c>
      <c r="C29" s="45"/>
      <c r="D29" s="28"/>
      <c r="E29" s="28"/>
      <c r="F29" s="28"/>
      <c r="G29" s="28"/>
      <c r="H29" s="28"/>
      <c r="I29" s="96" t="str">
        <f t="shared" si="0"/>
        <v/>
      </c>
      <c r="J29" s="95">
        <f t="shared" si="6"/>
        <v>0</v>
      </c>
      <c r="K29" s="28"/>
      <c r="L29" s="28"/>
      <c r="M29" s="95">
        <f t="shared" si="7"/>
        <v>0</v>
      </c>
      <c r="N29" s="28"/>
      <c r="O29" s="28"/>
      <c r="P29" s="28"/>
      <c r="Q29" s="96" t="str">
        <f t="shared" si="1"/>
        <v/>
      </c>
      <c r="R29" s="29"/>
      <c r="S29" s="29"/>
      <c r="T29" s="29"/>
      <c r="U29" s="96" t="str">
        <f t="shared" si="8"/>
        <v/>
      </c>
      <c r="V29" s="96" t="str">
        <f t="shared" si="9"/>
        <v/>
      </c>
      <c r="W29" s="95">
        <f t="shared" si="2"/>
        <v>0</v>
      </c>
      <c r="X29" s="28"/>
      <c r="Y29" s="96" t="str">
        <f t="shared" si="18"/>
        <v/>
      </c>
      <c r="Z29" s="28"/>
      <c r="AA29" s="96" t="str">
        <f t="shared" si="10"/>
        <v/>
      </c>
      <c r="AB29" s="28"/>
      <c r="AC29" s="96" t="str">
        <f t="shared" si="11"/>
        <v/>
      </c>
      <c r="AD29" s="30"/>
      <c r="AE29" s="96" t="str">
        <f t="shared" si="12"/>
        <v/>
      </c>
      <c r="AF29" s="96" t="str">
        <f t="shared" si="13"/>
        <v/>
      </c>
      <c r="AG29" s="96" t="str">
        <f t="shared" si="14"/>
        <v/>
      </c>
      <c r="AH29" s="96" t="str">
        <f t="shared" si="15"/>
        <v/>
      </c>
      <c r="AI29" s="96" t="str">
        <f t="shared" si="3"/>
        <v/>
      </c>
      <c r="AJ29" s="97" t="str">
        <f t="shared" si="16"/>
        <v/>
      </c>
      <c r="AK29" s="97" t="str">
        <f t="shared" si="17"/>
        <v/>
      </c>
      <c r="AL29" s="98" t="str">
        <f t="shared" si="4"/>
        <v/>
      </c>
      <c r="AM29" s="97" t="str">
        <f t="shared" si="5"/>
        <v/>
      </c>
    </row>
    <row r="30" spans="1:39" ht="12.75" customHeight="1" x14ac:dyDescent="0.25">
      <c r="A30" s="52">
        <v>19</v>
      </c>
      <c r="B30" s="56" t="s">
        <v>55</v>
      </c>
      <c r="C30" s="45"/>
      <c r="D30" s="28"/>
      <c r="E30" s="28"/>
      <c r="F30" s="28"/>
      <c r="G30" s="28"/>
      <c r="H30" s="28"/>
      <c r="I30" s="96" t="str">
        <f t="shared" si="0"/>
        <v/>
      </c>
      <c r="J30" s="95">
        <f t="shared" si="6"/>
        <v>0</v>
      </c>
      <c r="K30" s="28"/>
      <c r="L30" s="28"/>
      <c r="M30" s="95">
        <f t="shared" si="7"/>
        <v>0</v>
      </c>
      <c r="N30" s="28"/>
      <c r="O30" s="28"/>
      <c r="P30" s="28"/>
      <c r="Q30" s="96" t="str">
        <f t="shared" si="1"/>
        <v/>
      </c>
      <c r="R30" s="29"/>
      <c r="S30" s="29"/>
      <c r="T30" s="29"/>
      <c r="U30" s="96" t="str">
        <f t="shared" si="8"/>
        <v/>
      </c>
      <c r="V30" s="96" t="str">
        <f t="shared" si="9"/>
        <v/>
      </c>
      <c r="W30" s="95">
        <f t="shared" si="2"/>
        <v>0</v>
      </c>
      <c r="X30" s="28"/>
      <c r="Y30" s="96" t="str">
        <f t="shared" si="18"/>
        <v/>
      </c>
      <c r="Z30" s="28"/>
      <c r="AA30" s="96" t="str">
        <f t="shared" si="10"/>
        <v/>
      </c>
      <c r="AB30" s="28"/>
      <c r="AC30" s="96" t="str">
        <f t="shared" si="11"/>
        <v/>
      </c>
      <c r="AD30" s="30"/>
      <c r="AE30" s="96" t="str">
        <f t="shared" si="12"/>
        <v/>
      </c>
      <c r="AF30" s="96" t="str">
        <f t="shared" si="13"/>
        <v/>
      </c>
      <c r="AG30" s="96" t="str">
        <f t="shared" si="14"/>
        <v/>
      </c>
      <c r="AH30" s="96" t="str">
        <f t="shared" si="15"/>
        <v/>
      </c>
      <c r="AI30" s="96" t="str">
        <f t="shared" si="3"/>
        <v/>
      </c>
      <c r="AJ30" s="97" t="str">
        <f t="shared" si="16"/>
        <v/>
      </c>
      <c r="AK30" s="97" t="str">
        <f t="shared" si="17"/>
        <v/>
      </c>
      <c r="AL30" s="98" t="str">
        <f t="shared" si="4"/>
        <v/>
      </c>
      <c r="AM30" s="97" t="str">
        <f t="shared" si="5"/>
        <v/>
      </c>
    </row>
    <row r="31" spans="1:39" ht="12.75" customHeight="1" x14ac:dyDescent="0.25">
      <c r="A31" s="52">
        <v>20</v>
      </c>
      <c r="B31" s="56" t="s">
        <v>56</v>
      </c>
      <c r="C31" s="45"/>
      <c r="D31" s="28"/>
      <c r="E31" s="28"/>
      <c r="F31" s="28"/>
      <c r="G31" s="28"/>
      <c r="H31" s="28"/>
      <c r="I31" s="96" t="str">
        <f t="shared" si="0"/>
        <v/>
      </c>
      <c r="J31" s="95">
        <f t="shared" si="6"/>
        <v>0</v>
      </c>
      <c r="K31" s="28"/>
      <c r="L31" s="28"/>
      <c r="M31" s="95">
        <f t="shared" si="7"/>
        <v>0</v>
      </c>
      <c r="N31" s="28"/>
      <c r="O31" s="28"/>
      <c r="P31" s="28"/>
      <c r="Q31" s="96" t="str">
        <f t="shared" si="1"/>
        <v/>
      </c>
      <c r="R31" s="29"/>
      <c r="S31" s="29"/>
      <c r="T31" s="29"/>
      <c r="U31" s="96" t="str">
        <f t="shared" si="8"/>
        <v/>
      </c>
      <c r="V31" s="96" t="str">
        <f t="shared" si="9"/>
        <v/>
      </c>
      <c r="W31" s="95">
        <f t="shared" si="2"/>
        <v>0</v>
      </c>
      <c r="X31" s="28"/>
      <c r="Y31" s="96" t="str">
        <f t="shared" si="18"/>
        <v/>
      </c>
      <c r="Z31" s="28"/>
      <c r="AA31" s="96" t="str">
        <f t="shared" si="10"/>
        <v/>
      </c>
      <c r="AB31" s="28"/>
      <c r="AC31" s="96" t="str">
        <f t="shared" si="11"/>
        <v/>
      </c>
      <c r="AD31" s="30"/>
      <c r="AE31" s="96" t="str">
        <f t="shared" si="12"/>
        <v/>
      </c>
      <c r="AF31" s="96" t="str">
        <f t="shared" si="13"/>
        <v/>
      </c>
      <c r="AG31" s="96" t="str">
        <f t="shared" si="14"/>
        <v/>
      </c>
      <c r="AH31" s="96" t="str">
        <f t="shared" si="15"/>
        <v/>
      </c>
      <c r="AI31" s="96" t="str">
        <f t="shared" si="3"/>
        <v/>
      </c>
      <c r="AJ31" s="97" t="str">
        <f t="shared" si="16"/>
        <v/>
      </c>
      <c r="AK31" s="97" t="str">
        <f t="shared" si="17"/>
        <v/>
      </c>
      <c r="AL31" s="98" t="str">
        <f t="shared" si="4"/>
        <v/>
      </c>
      <c r="AM31" s="97" t="str">
        <f t="shared" si="5"/>
        <v/>
      </c>
    </row>
    <row r="32" spans="1:39" ht="12.75" customHeight="1" x14ac:dyDescent="0.25">
      <c r="A32" s="52">
        <v>21</v>
      </c>
      <c r="B32" s="56" t="s">
        <v>57</v>
      </c>
      <c r="C32" s="45"/>
      <c r="D32" s="28"/>
      <c r="E32" s="28"/>
      <c r="F32" s="28"/>
      <c r="G32" s="28"/>
      <c r="H32" s="28"/>
      <c r="I32" s="96" t="str">
        <f t="shared" si="0"/>
        <v/>
      </c>
      <c r="J32" s="95">
        <f t="shared" si="6"/>
        <v>0</v>
      </c>
      <c r="K32" s="28"/>
      <c r="L32" s="28"/>
      <c r="M32" s="95">
        <f t="shared" si="7"/>
        <v>0</v>
      </c>
      <c r="N32" s="28"/>
      <c r="O32" s="28"/>
      <c r="P32" s="28"/>
      <c r="Q32" s="96" t="str">
        <f t="shared" si="1"/>
        <v/>
      </c>
      <c r="R32" s="29"/>
      <c r="S32" s="29"/>
      <c r="T32" s="29"/>
      <c r="U32" s="96" t="str">
        <f t="shared" si="8"/>
        <v/>
      </c>
      <c r="V32" s="96" t="str">
        <f t="shared" si="9"/>
        <v/>
      </c>
      <c r="W32" s="95">
        <f t="shared" si="2"/>
        <v>0</v>
      </c>
      <c r="X32" s="28"/>
      <c r="Y32" s="96" t="str">
        <f t="shared" si="18"/>
        <v/>
      </c>
      <c r="Z32" s="28"/>
      <c r="AA32" s="96" t="str">
        <f t="shared" si="10"/>
        <v/>
      </c>
      <c r="AB32" s="28"/>
      <c r="AC32" s="96" t="str">
        <f t="shared" si="11"/>
        <v/>
      </c>
      <c r="AD32" s="30"/>
      <c r="AE32" s="96" t="str">
        <f t="shared" si="12"/>
        <v/>
      </c>
      <c r="AF32" s="96" t="str">
        <f t="shared" si="13"/>
        <v/>
      </c>
      <c r="AG32" s="96" t="str">
        <f t="shared" si="14"/>
        <v/>
      </c>
      <c r="AH32" s="96" t="str">
        <f t="shared" si="15"/>
        <v/>
      </c>
      <c r="AI32" s="96" t="str">
        <f t="shared" si="3"/>
        <v/>
      </c>
      <c r="AJ32" s="97" t="str">
        <f t="shared" si="16"/>
        <v/>
      </c>
      <c r="AK32" s="97" t="str">
        <f t="shared" si="17"/>
        <v/>
      </c>
      <c r="AL32" s="98" t="str">
        <f t="shared" si="4"/>
        <v/>
      </c>
      <c r="AM32" s="97" t="str">
        <f t="shared" si="5"/>
        <v/>
      </c>
    </row>
    <row r="33" spans="1:39" ht="12.75" customHeight="1" x14ac:dyDescent="0.25">
      <c r="A33" s="52">
        <v>22</v>
      </c>
      <c r="B33" s="56" t="s">
        <v>58</v>
      </c>
      <c r="C33" s="45">
        <v>5</v>
      </c>
      <c r="D33" s="28">
        <v>8</v>
      </c>
      <c r="E33" s="28"/>
      <c r="F33" s="28"/>
      <c r="G33" s="28">
        <v>175</v>
      </c>
      <c r="H33" s="28">
        <v>174</v>
      </c>
      <c r="I33" s="96">
        <f t="shared" si="0"/>
        <v>3.1818181818181817</v>
      </c>
      <c r="J33" s="95">
        <f t="shared" si="6"/>
        <v>183</v>
      </c>
      <c r="K33" s="28">
        <v>163</v>
      </c>
      <c r="L33" s="28">
        <v>13</v>
      </c>
      <c r="M33" s="95">
        <f t="shared" si="7"/>
        <v>176</v>
      </c>
      <c r="N33" s="28"/>
      <c r="O33" s="28"/>
      <c r="P33" s="28"/>
      <c r="Q33" s="96">
        <f t="shared" si="1"/>
        <v>3.2</v>
      </c>
      <c r="R33" s="29">
        <v>7</v>
      </c>
      <c r="S33" s="29"/>
      <c r="T33" s="29"/>
      <c r="U33" s="96">
        <f t="shared" si="8"/>
        <v>1.4</v>
      </c>
      <c r="V33" s="96">
        <f t="shared" si="9"/>
        <v>0</v>
      </c>
      <c r="W33" s="95">
        <f t="shared" si="2"/>
        <v>12</v>
      </c>
      <c r="X33" s="28">
        <v>11</v>
      </c>
      <c r="Y33" s="96">
        <f t="shared" si="18"/>
        <v>91.666666666666657</v>
      </c>
      <c r="Z33" s="28"/>
      <c r="AA33" s="96">
        <f t="shared" si="10"/>
        <v>0</v>
      </c>
      <c r="AB33" s="28">
        <v>1</v>
      </c>
      <c r="AC33" s="96">
        <f t="shared" si="11"/>
        <v>8.3333333333333321</v>
      </c>
      <c r="AD33" s="30"/>
      <c r="AE33" s="96">
        <f t="shared" si="12"/>
        <v>0</v>
      </c>
      <c r="AF33" s="96">
        <f t="shared" si="13"/>
        <v>100.57142857142858</v>
      </c>
      <c r="AG33" s="96">
        <f t="shared" si="14"/>
        <v>96.174863387978135</v>
      </c>
      <c r="AH33" s="96">
        <f t="shared" si="15"/>
        <v>99.431818181818173</v>
      </c>
      <c r="AI33" s="96">
        <f t="shared" si="3"/>
        <v>0.48</v>
      </c>
      <c r="AJ33" s="97">
        <f t="shared" si="16"/>
        <v>92.61363636363636</v>
      </c>
      <c r="AK33" s="97">
        <f t="shared" si="17"/>
        <v>7.3863636363636367</v>
      </c>
      <c r="AL33" s="98">
        <f t="shared" si="4"/>
        <v>0</v>
      </c>
      <c r="AM33" s="97">
        <f t="shared" si="5"/>
        <v>3.3272727272727276</v>
      </c>
    </row>
    <row r="34" spans="1:39" ht="12.75" customHeight="1" x14ac:dyDescent="0.25">
      <c r="A34" s="52">
        <v>23</v>
      </c>
      <c r="B34" s="56" t="s">
        <v>59</v>
      </c>
      <c r="C34" s="45">
        <v>0</v>
      </c>
      <c r="D34" s="28"/>
      <c r="E34" s="28"/>
      <c r="F34" s="28"/>
      <c r="G34" s="28">
        <v>1</v>
      </c>
      <c r="H34" s="28">
        <v>1</v>
      </c>
      <c r="I34" s="96" t="str">
        <f t="shared" si="0"/>
        <v/>
      </c>
      <c r="J34" s="95">
        <f t="shared" si="6"/>
        <v>1</v>
      </c>
      <c r="K34" s="28"/>
      <c r="L34" s="28">
        <v>1</v>
      </c>
      <c r="M34" s="95">
        <f t="shared" si="7"/>
        <v>1</v>
      </c>
      <c r="N34" s="28"/>
      <c r="O34" s="28"/>
      <c r="P34" s="28"/>
      <c r="Q34" s="96" t="str">
        <f t="shared" si="1"/>
        <v/>
      </c>
      <c r="R34" s="29"/>
      <c r="S34" s="29"/>
      <c r="T34" s="29"/>
      <c r="U34" s="96" t="str">
        <f t="shared" si="8"/>
        <v/>
      </c>
      <c r="V34" s="96" t="str">
        <f t="shared" si="9"/>
        <v/>
      </c>
      <c r="W34" s="95">
        <f t="shared" si="2"/>
        <v>0</v>
      </c>
      <c r="X34" s="28"/>
      <c r="Y34" s="96" t="str">
        <f t="shared" si="18"/>
        <v/>
      </c>
      <c r="Z34" s="28"/>
      <c r="AA34" s="96" t="str">
        <f t="shared" si="10"/>
        <v/>
      </c>
      <c r="AB34" s="28"/>
      <c r="AC34" s="96" t="str">
        <f t="shared" si="11"/>
        <v/>
      </c>
      <c r="AD34" s="30"/>
      <c r="AE34" s="96" t="str">
        <f t="shared" si="12"/>
        <v/>
      </c>
      <c r="AF34" s="96">
        <f t="shared" si="13"/>
        <v>100</v>
      </c>
      <c r="AG34" s="96">
        <f t="shared" si="14"/>
        <v>100</v>
      </c>
      <c r="AH34" s="96">
        <f t="shared" si="15"/>
        <v>100</v>
      </c>
      <c r="AI34" s="96">
        <f t="shared" si="3"/>
        <v>0</v>
      </c>
      <c r="AJ34" s="97" t="str">
        <f t="shared" si="16"/>
        <v/>
      </c>
      <c r="AK34" s="97">
        <f t="shared" si="17"/>
        <v>100</v>
      </c>
      <c r="AL34" s="98">
        <f t="shared" si="4"/>
        <v>0</v>
      </c>
      <c r="AM34" s="97" t="str">
        <f t="shared" si="5"/>
        <v/>
      </c>
    </row>
    <row r="35" spans="1:39" ht="12.75" customHeight="1" x14ac:dyDescent="0.25">
      <c r="A35" s="52">
        <v>24</v>
      </c>
      <c r="B35" s="41" t="s">
        <v>60</v>
      </c>
      <c r="C35" s="45">
        <v>0</v>
      </c>
      <c r="D35" s="28"/>
      <c r="E35" s="28"/>
      <c r="F35" s="28"/>
      <c r="G35" s="28">
        <v>3</v>
      </c>
      <c r="H35" s="28">
        <v>3</v>
      </c>
      <c r="I35" s="96" t="str">
        <f t="shared" si="0"/>
        <v/>
      </c>
      <c r="J35" s="95">
        <f t="shared" si="6"/>
        <v>3</v>
      </c>
      <c r="K35" s="28">
        <v>1</v>
      </c>
      <c r="L35" s="28">
        <v>2</v>
      </c>
      <c r="M35" s="95">
        <f t="shared" si="7"/>
        <v>3</v>
      </c>
      <c r="N35" s="28"/>
      <c r="O35" s="28"/>
      <c r="P35" s="28"/>
      <c r="Q35" s="96" t="str">
        <f t="shared" si="1"/>
        <v/>
      </c>
      <c r="R35" s="29"/>
      <c r="S35" s="29"/>
      <c r="T35" s="29"/>
      <c r="U35" s="96" t="str">
        <f t="shared" si="8"/>
        <v/>
      </c>
      <c r="V35" s="96" t="str">
        <f t="shared" si="9"/>
        <v/>
      </c>
      <c r="W35" s="95">
        <f t="shared" si="2"/>
        <v>0</v>
      </c>
      <c r="X35" s="28"/>
      <c r="Y35" s="96" t="str">
        <f t="shared" si="18"/>
        <v/>
      </c>
      <c r="Z35" s="28"/>
      <c r="AA35" s="96" t="str">
        <f t="shared" si="10"/>
        <v/>
      </c>
      <c r="AB35" s="28"/>
      <c r="AC35" s="96" t="str">
        <f t="shared" si="11"/>
        <v/>
      </c>
      <c r="AD35" s="30"/>
      <c r="AE35" s="96" t="str">
        <f t="shared" si="12"/>
        <v/>
      </c>
      <c r="AF35" s="96">
        <f t="shared" si="13"/>
        <v>100</v>
      </c>
      <c r="AG35" s="96">
        <f t="shared" si="14"/>
        <v>100</v>
      </c>
      <c r="AH35" s="96">
        <f t="shared" si="15"/>
        <v>100</v>
      </c>
      <c r="AI35" s="96">
        <f t="shared" si="3"/>
        <v>0</v>
      </c>
      <c r="AJ35" s="97">
        <f t="shared" si="16"/>
        <v>33.333333333333329</v>
      </c>
      <c r="AK35" s="97">
        <f t="shared" si="17"/>
        <v>66.666666666666657</v>
      </c>
      <c r="AL35" s="98">
        <f t="shared" si="4"/>
        <v>0</v>
      </c>
      <c r="AM35" s="97" t="str">
        <f t="shared" si="5"/>
        <v/>
      </c>
    </row>
    <row r="36" spans="1:39" ht="12.75" customHeight="1" x14ac:dyDescent="0.25">
      <c r="A36" s="52">
        <v>25</v>
      </c>
      <c r="B36" s="41" t="s">
        <v>61</v>
      </c>
      <c r="C36" s="45">
        <v>1</v>
      </c>
      <c r="D36" s="28"/>
      <c r="E36" s="28"/>
      <c r="F36" s="28"/>
      <c r="G36" s="28">
        <v>123</v>
      </c>
      <c r="H36" s="28">
        <v>123</v>
      </c>
      <c r="I36" s="96">
        <f t="shared" si="0"/>
        <v>11.181818181818182</v>
      </c>
      <c r="J36" s="95">
        <f t="shared" si="6"/>
        <v>123</v>
      </c>
      <c r="K36" s="28">
        <v>0</v>
      </c>
      <c r="L36" s="28">
        <v>123</v>
      </c>
      <c r="M36" s="95">
        <f t="shared" si="7"/>
        <v>123</v>
      </c>
      <c r="N36" s="28"/>
      <c r="O36" s="28"/>
      <c r="P36" s="28"/>
      <c r="Q36" s="96">
        <f t="shared" si="1"/>
        <v>11.181818181818182</v>
      </c>
      <c r="R36" s="29"/>
      <c r="S36" s="29"/>
      <c r="T36" s="29"/>
      <c r="U36" s="96">
        <f t="shared" si="8"/>
        <v>0</v>
      </c>
      <c r="V36" s="96">
        <f t="shared" si="9"/>
        <v>0</v>
      </c>
      <c r="W36" s="95">
        <f t="shared" si="2"/>
        <v>0</v>
      </c>
      <c r="X36" s="28"/>
      <c r="Y36" s="96" t="str">
        <f t="shared" si="18"/>
        <v/>
      </c>
      <c r="Z36" s="28"/>
      <c r="AA36" s="96" t="str">
        <f t="shared" si="10"/>
        <v/>
      </c>
      <c r="AB36" s="28"/>
      <c r="AC36" s="96" t="str">
        <f t="shared" si="11"/>
        <v/>
      </c>
      <c r="AD36" s="30"/>
      <c r="AE36" s="96" t="str">
        <f t="shared" si="12"/>
        <v/>
      </c>
      <c r="AF36" s="96">
        <f t="shared" si="13"/>
        <v>100</v>
      </c>
      <c r="AG36" s="96">
        <f t="shared" si="14"/>
        <v>100</v>
      </c>
      <c r="AH36" s="96">
        <f t="shared" si="15"/>
        <v>100</v>
      </c>
      <c r="AI36" s="96">
        <f t="shared" si="3"/>
        <v>0</v>
      </c>
      <c r="AJ36" s="97" t="str">
        <f t="shared" si="16"/>
        <v/>
      </c>
      <c r="AK36" s="97">
        <f t="shared" si="17"/>
        <v>100</v>
      </c>
      <c r="AL36" s="98">
        <f t="shared" si="4"/>
        <v>0</v>
      </c>
      <c r="AM36" s="97">
        <f t="shared" si="5"/>
        <v>11.181818181818182</v>
      </c>
    </row>
    <row r="37" spans="1:39" ht="12.75" customHeight="1" x14ac:dyDescent="0.25">
      <c r="A37" s="52">
        <v>26</v>
      </c>
      <c r="B37" s="56" t="s">
        <v>62</v>
      </c>
      <c r="C37" s="45"/>
      <c r="D37" s="28"/>
      <c r="E37" s="28"/>
      <c r="F37" s="28"/>
      <c r="G37" s="28"/>
      <c r="H37" s="28"/>
      <c r="I37" s="96" t="str">
        <f t="shared" si="0"/>
        <v/>
      </c>
      <c r="J37" s="95">
        <f t="shared" si="6"/>
        <v>0</v>
      </c>
      <c r="K37" s="28"/>
      <c r="L37" s="28"/>
      <c r="M37" s="95">
        <f t="shared" si="7"/>
        <v>0</v>
      </c>
      <c r="N37" s="28"/>
      <c r="O37" s="28"/>
      <c r="P37" s="28"/>
      <c r="Q37" s="96" t="str">
        <f t="shared" si="1"/>
        <v/>
      </c>
      <c r="R37" s="29"/>
      <c r="S37" s="29"/>
      <c r="T37" s="29"/>
      <c r="U37" s="96" t="str">
        <f t="shared" si="8"/>
        <v/>
      </c>
      <c r="V37" s="96" t="str">
        <f t="shared" si="9"/>
        <v/>
      </c>
      <c r="W37" s="95">
        <f t="shared" si="2"/>
        <v>0</v>
      </c>
      <c r="X37" s="28"/>
      <c r="Y37" s="96" t="str">
        <f t="shared" si="18"/>
        <v/>
      </c>
      <c r="Z37" s="28"/>
      <c r="AA37" s="96" t="str">
        <f t="shared" si="10"/>
        <v/>
      </c>
      <c r="AB37" s="28"/>
      <c r="AC37" s="96" t="str">
        <f t="shared" si="11"/>
        <v/>
      </c>
      <c r="AD37" s="30"/>
      <c r="AE37" s="96" t="str">
        <f t="shared" si="12"/>
        <v/>
      </c>
      <c r="AF37" s="96" t="str">
        <f t="shared" si="13"/>
        <v/>
      </c>
      <c r="AG37" s="96" t="str">
        <f t="shared" si="14"/>
        <v/>
      </c>
      <c r="AH37" s="96" t="str">
        <f t="shared" si="15"/>
        <v/>
      </c>
      <c r="AI37" s="96" t="str">
        <f t="shared" si="3"/>
        <v/>
      </c>
      <c r="AJ37" s="97" t="str">
        <f t="shared" si="16"/>
        <v/>
      </c>
      <c r="AK37" s="97" t="str">
        <f t="shared" si="17"/>
        <v/>
      </c>
      <c r="AL37" s="98" t="str">
        <f t="shared" si="4"/>
        <v/>
      </c>
      <c r="AM37" s="97" t="str">
        <f t="shared" si="5"/>
        <v/>
      </c>
    </row>
    <row r="38" spans="1:39" ht="12.75" customHeight="1" x14ac:dyDescent="0.25">
      <c r="A38" s="52">
        <v>27</v>
      </c>
      <c r="B38" s="56" t="s">
        <v>63</v>
      </c>
      <c r="C38" s="45"/>
      <c r="D38" s="28"/>
      <c r="E38" s="28"/>
      <c r="F38" s="28"/>
      <c r="G38" s="28"/>
      <c r="H38" s="28"/>
      <c r="I38" s="96" t="str">
        <f t="shared" si="0"/>
        <v/>
      </c>
      <c r="J38" s="95">
        <f t="shared" si="6"/>
        <v>0</v>
      </c>
      <c r="K38" s="28"/>
      <c r="L38" s="28"/>
      <c r="M38" s="95">
        <f t="shared" si="7"/>
        <v>0</v>
      </c>
      <c r="N38" s="28"/>
      <c r="O38" s="28"/>
      <c r="P38" s="28"/>
      <c r="Q38" s="96" t="str">
        <f t="shared" si="1"/>
        <v/>
      </c>
      <c r="R38" s="29"/>
      <c r="S38" s="29"/>
      <c r="T38" s="29"/>
      <c r="U38" s="96" t="str">
        <f t="shared" si="8"/>
        <v/>
      </c>
      <c r="V38" s="96" t="str">
        <f t="shared" si="9"/>
        <v/>
      </c>
      <c r="W38" s="95">
        <f t="shared" si="2"/>
        <v>0</v>
      </c>
      <c r="X38" s="28"/>
      <c r="Y38" s="96" t="str">
        <f>IF((W38=0),"",((X38/W38)*100))</f>
        <v/>
      </c>
      <c r="Z38" s="28"/>
      <c r="AA38" s="96" t="str">
        <f t="shared" si="10"/>
        <v/>
      </c>
      <c r="AB38" s="28"/>
      <c r="AC38" s="96" t="str">
        <f t="shared" si="11"/>
        <v/>
      </c>
      <c r="AD38" s="30"/>
      <c r="AE38" s="96" t="str">
        <f t="shared" si="12"/>
        <v/>
      </c>
      <c r="AF38" s="96" t="str">
        <f t="shared" si="13"/>
        <v/>
      </c>
      <c r="AG38" s="96" t="str">
        <f t="shared" si="14"/>
        <v/>
      </c>
      <c r="AH38" s="96" t="str">
        <f t="shared" si="15"/>
        <v/>
      </c>
      <c r="AI38" s="96" t="str">
        <f t="shared" si="3"/>
        <v/>
      </c>
      <c r="AJ38" s="97" t="str">
        <f t="shared" si="16"/>
        <v/>
      </c>
      <c r="AK38" s="97" t="str">
        <f t="shared" si="17"/>
        <v/>
      </c>
      <c r="AL38" s="98" t="str">
        <f t="shared" si="4"/>
        <v/>
      </c>
      <c r="AM38" s="97" t="str">
        <f t="shared" si="5"/>
        <v/>
      </c>
    </row>
    <row r="39" spans="1:39" ht="12.75" customHeight="1" x14ac:dyDescent="0.25">
      <c r="A39" s="52">
        <v>28</v>
      </c>
      <c r="B39" s="56" t="s">
        <v>64</v>
      </c>
      <c r="C39" s="45">
        <v>0</v>
      </c>
      <c r="D39" s="28"/>
      <c r="E39" s="28"/>
      <c r="F39" s="28"/>
      <c r="G39" s="28">
        <v>5</v>
      </c>
      <c r="H39" s="28">
        <v>5</v>
      </c>
      <c r="I39" s="96" t="str">
        <f t="shared" si="0"/>
        <v/>
      </c>
      <c r="J39" s="95">
        <f t="shared" si="6"/>
        <v>5</v>
      </c>
      <c r="K39" s="28">
        <v>3</v>
      </c>
      <c r="L39" s="28">
        <v>1</v>
      </c>
      <c r="M39" s="95">
        <f t="shared" si="7"/>
        <v>4</v>
      </c>
      <c r="N39" s="28"/>
      <c r="O39" s="28"/>
      <c r="P39" s="28"/>
      <c r="Q39" s="96" t="str">
        <f t="shared" si="1"/>
        <v/>
      </c>
      <c r="R39" s="29">
        <v>1</v>
      </c>
      <c r="S39" s="29"/>
      <c r="T39" s="29"/>
      <c r="U39" s="96" t="str">
        <f t="shared" si="8"/>
        <v/>
      </c>
      <c r="V39" s="96" t="str">
        <f t="shared" si="9"/>
        <v/>
      </c>
      <c r="W39" s="95">
        <f t="shared" si="2"/>
        <v>0</v>
      </c>
      <c r="X39" s="28"/>
      <c r="Y39" s="96" t="str">
        <f t="shared" si="18"/>
        <v/>
      </c>
      <c r="Z39" s="28"/>
      <c r="AA39" s="96" t="str">
        <f t="shared" si="10"/>
        <v/>
      </c>
      <c r="AB39" s="28"/>
      <c r="AC39" s="96" t="str">
        <f t="shared" si="11"/>
        <v/>
      </c>
      <c r="AD39" s="30"/>
      <c r="AE39" s="96" t="str">
        <f t="shared" si="12"/>
        <v/>
      </c>
      <c r="AF39" s="96">
        <f t="shared" si="13"/>
        <v>80</v>
      </c>
      <c r="AG39" s="96">
        <f t="shared" si="14"/>
        <v>80</v>
      </c>
      <c r="AH39" s="96">
        <f t="shared" si="15"/>
        <v>100</v>
      </c>
      <c r="AI39" s="96">
        <f t="shared" si="3"/>
        <v>2.4</v>
      </c>
      <c r="AJ39" s="97">
        <f t="shared" si="16"/>
        <v>75</v>
      </c>
      <c r="AK39" s="97">
        <f t="shared" si="17"/>
        <v>25</v>
      </c>
      <c r="AL39" s="98">
        <f t="shared" si="4"/>
        <v>0</v>
      </c>
      <c r="AM39" s="97" t="str">
        <f t="shared" si="5"/>
        <v/>
      </c>
    </row>
    <row r="40" spans="1:39" ht="12.75" customHeight="1" x14ac:dyDescent="0.25">
      <c r="A40" s="52">
        <v>29</v>
      </c>
      <c r="B40" s="56" t="s">
        <v>65</v>
      </c>
      <c r="C40" s="45">
        <v>2</v>
      </c>
      <c r="D40" s="28">
        <v>525</v>
      </c>
      <c r="E40" s="28">
        <v>2</v>
      </c>
      <c r="F40" s="28">
        <v>4</v>
      </c>
      <c r="G40" s="28">
        <v>1201</v>
      </c>
      <c r="H40" s="28">
        <v>1186</v>
      </c>
      <c r="I40" s="96">
        <f t="shared" ref="I40:I71" si="19">IF((C40=0),"",((G40/C40)/11))</f>
        <v>54.590909090909093</v>
      </c>
      <c r="J40" s="95">
        <f t="shared" si="6"/>
        <v>1726</v>
      </c>
      <c r="K40" s="28">
        <v>635</v>
      </c>
      <c r="L40" s="28">
        <v>650</v>
      </c>
      <c r="M40" s="95">
        <f t="shared" si="7"/>
        <v>1285</v>
      </c>
      <c r="N40" s="28"/>
      <c r="O40" s="28">
        <v>3</v>
      </c>
      <c r="P40" s="28">
        <v>10</v>
      </c>
      <c r="Q40" s="96">
        <f t="shared" ref="Q40:Q71" si="20">IF((C40=0),"",((M40/C40)/11))</f>
        <v>58.409090909090907</v>
      </c>
      <c r="R40" s="29">
        <v>441</v>
      </c>
      <c r="S40" s="29"/>
      <c r="T40" s="29">
        <v>1</v>
      </c>
      <c r="U40" s="96">
        <f t="shared" si="8"/>
        <v>220.5</v>
      </c>
      <c r="V40" s="96">
        <f t="shared" si="9"/>
        <v>0</v>
      </c>
      <c r="W40" s="95">
        <f t="shared" si="2"/>
        <v>11</v>
      </c>
      <c r="X40" s="28">
        <v>5</v>
      </c>
      <c r="Y40" s="96">
        <f t="shared" si="18"/>
        <v>45.454545454545453</v>
      </c>
      <c r="Z40" s="28"/>
      <c r="AA40" s="96">
        <f t="shared" si="10"/>
        <v>0</v>
      </c>
      <c r="AB40" s="28">
        <v>6</v>
      </c>
      <c r="AC40" s="96">
        <f t="shared" si="11"/>
        <v>54.54545454545454</v>
      </c>
      <c r="AD40" s="30"/>
      <c r="AE40" s="96">
        <f t="shared" si="12"/>
        <v>0</v>
      </c>
      <c r="AF40" s="96">
        <f t="shared" si="13"/>
        <v>106.99417152373023</v>
      </c>
      <c r="AG40" s="96">
        <f t="shared" si="14"/>
        <v>74.449594438006955</v>
      </c>
      <c r="AH40" s="96">
        <f t="shared" si="15"/>
        <v>99.533073929961091</v>
      </c>
      <c r="AI40" s="96">
        <f t="shared" ref="AI40:AI71" si="21">IF((G40=0),"",((R40*12)/G40))</f>
        <v>4.4063280599500416</v>
      </c>
      <c r="AJ40" s="97">
        <f t="shared" si="16"/>
        <v>49.416342412451364</v>
      </c>
      <c r="AK40" s="97">
        <f t="shared" si="17"/>
        <v>50.583657587548636</v>
      </c>
      <c r="AL40" s="98">
        <f t="shared" si="4"/>
        <v>0.77821011673151752</v>
      </c>
      <c r="AM40" s="97">
        <f t="shared" ref="AM40:AM71" si="22">IF((C40=0),"",((J40/C40/11)))</f>
        <v>78.454545454545453</v>
      </c>
    </row>
    <row r="41" spans="1:39" ht="12.75" customHeight="1" x14ac:dyDescent="0.25">
      <c r="A41" s="52">
        <v>30</v>
      </c>
      <c r="B41" s="56" t="s">
        <v>66</v>
      </c>
      <c r="C41" s="45"/>
      <c r="D41" s="28"/>
      <c r="E41" s="28"/>
      <c r="F41" s="28"/>
      <c r="G41" s="28"/>
      <c r="H41" s="28"/>
      <c r="I41" s="96" t="str">
        <f t="shared" si="19"/>
        <v/>
      </c>
      <c r="J41" s="95">
        <f t="shared" si="6"/>
        <v>0</v>
      </c>
      <c r="K41" s="28"/>
      <c r="L41" s="28"/>
      <c r="M41" s="95">
        <f t="shared" si="7"/>
        <v>0</v>
      </c>
      <c r="N41" s="28"/>
      <c r="O41" s="28"/>
      <c r="P41" s="28"/>
      <c r="Q41" s="96" t="str">
        <f t="shared" si="20"/>
        <v/>
      </c>
      <c r="R41" s="29"/>
      <c r="S41" s="29"/>
      <c r="T41" s="29"/>
      <c r="U41" s="96" t="str">
        <f t="shared" si="8"/>
        <v/>
      </c>
      <c r="V41" s="96" t="str">
        <f t="shared" si="9"/>
        <v/>
      </c>
      <c r="W41" s="95">
        <f t="shared" si="2"/>
        <v>0</v>
      </c>
      <c r="X41" s="28"/>
      <c r="Y41" s="96" t="str">
        <f t="shared" si="18"/>
        <v/>
      </c>
      <c r="Z41" s="28"/>
      <c r="AA41" s="96" t="str">
        <f t="shared" si="10"/>
        <v/>
      </c>
      <c r="AB41" s="28"/>
      <c r="AC41" s="96" t="str">
        <f t="shared" si="11"/>
        <v/>
      </c>
      <c r="AD41" s="30"/>
      <c r="AE41" s="96" t="str">
        <f t="shared" si="12"/>
        <v/>
      </c>
      <c r="AF41" s="96" t="str">
        <f t="shared" si="13"/>
        <v/>
      </c>
      <c r="AG41" s="96" t="str">
        <f t="shared" si="14"/>
        <v/>
      </c>
      <c r="AH41" s="96" t="str">
        <f t="shared" si="15"/>
        <v/>
      </c>
      <c r="AI41" s="96" t="str">
        <f t="shared" si="21"/>
        <v/>
      </c>
      <c r="AJ41" s="97" t="str">
        <f t="shared" si="16"/>
        <v/>
      </c>
      <c r="AK41" s="97" t="str">
        <f t="shared" si="17"/>
        <v/>
      </c>
      <c r="AL41" s="98" t="str">
        <f t="shared" si="4"/>
        <v/>
      </c>
      <c r="AM41" s="97" t="str">
        <f t="shared" si="22"/>
        <v/>
      </c>
    </row>
    <row r="42" spans="1:39" ht="12.75" customHeight="1" x14ac:dyDescent="0.25">
      <c r="A42" s="52">
        <v>31</v>
      </c>
      <c r="B42" s="56" t="s">
        <v>67</v>
      </c>
      <c r="C42" s="45">
        <v>0</v>
      </c>
      <c r="D42" s="28"/>
      <c r="E42" s="28"/>
      <c r="F42" s="28"/>
      <c r="G42" s="28">
        <v>11</v>
      </c>
      <c r="H42" s="28">
        <v>10</v>
      </c>
      <c r="I42" s="96" t="str">
        <f t="shared" si="19"/>
        <v/>
      </c>
      <c r="J42" s="95">
        <f t="shared" si="6"/>
        <v>11</v>
      </c>
      <c r="K42" s="28"/>
      <c r="L42" s="28">
        <v>11</v>
      </c>
      <c r="M42" s="95">
        <f t="shared" si="7"/>
        <v>11</v>
      </c>
      <c r="N42" s="28"/>
      <c r="O42" s="28"/>
      <c r="P42" s="28"/>
      <c r="Q42" s="96" t="str">
        <f t="shared" si="20"/>
        <v/>
      </c>
      <c r="R42" s="29"/>
      <c r="S42" s="29"/>
      <c r="T42" s="29"/>
      <c r="U42" s="96" t="str">
        <f t="shared" si="8"/>
        <v/>
      </c>
      <c r="V42" s="96" t="str">
        <f t="shared" si="9"/>
        <v/>
      </c>
      <c r="W42" s="95">
        <f t="shared" si="2"/>
        <v>0</v>
      </c>
      <c r="X42" s="28"/>
      <c r="Y42" s="96" t="str">
        <f t="shared" si="18"/>
        <v/>
      </c>
      <c r="Z42" s="28"/>
      <c r="AA42" s="96" t="str">
        <f t="shared" si="10"/>
        <v/>
      </c>
      <c r="AB42" s="28"/>
      <c r="AC42" s="96" t="str">
        <f t="shared" si="11"/>
        <v/>
      </c>
      <c r="AD42" s="30"/>
      <c r="AE42" s="96" t="str">
        <f t="shared" si="12"/>
        <v/>
      </c>
      <c r="AF42" s="96">
        <f t="shared" si="13"/>
        <v>100</v>
      </c>
      <c r="AG42" s="96">
        <f t="shared" si="14"/>
        <v>100</v>
      </c>
      <c r="AH42" s="96">
        <f t="shared" si="15"/>
        <v>100</v>
      </c>
      <c r="AI42" s="96">
        <f t="shared" si="21"/>
        <v>0</v>
      </c>
      <c r="AJ42" s="97" t="str">
        <f t="shared" si="16"/>
        <v/>
      </c>
      <c r="AK42" s="97">
        <f t="shared" si="17"/>
        <v>100</v>
      </c>
      <c r="AL42" s="98">
        <f t="shared" si="4"/>
        <v>0</v>
      </c>
      <c r="AM42" s="97" t="str">
        <f t="shared" si="22"/>
        <v/>
      </c>
    </row>
    <row r="43" spans="1:39" ht="12.75" customHeight="1" x14ac:dyDescent="0.25">
      <c r="A43" s="52">
        <v>32</v>
      </c>
      <c r="B43" s="56" t="s">
        <v>68</v>
      </c>
      <c r="C43" s="45"/>
      <c r="D43" s="28"/>
      <c r="E43" s="28"/>
      <c r="F43" s="28"/>
      <c r="G43" s="28"/>
      <c r="H43" s="28"/>
      <c r="I43" s="96" t="str">
        <f t="shared" si="19"/>
        <v/>
      </c>
      <c r="J43" s="95">
        <f t="shared" si="6"/>
        <v>0</v>
      </c>
      <c r="K43" s="28"/>
      <c r="L43" s="28"/>
      <c r="M43" s="95">
        <f t="shared" si="7"/>
        <v>0</v>
      </c>
      <c r="N43" s="28"/>
      <c r="O43" s="28"/>
      <c r="P43" s="28"/>
      <c r="Q43" s="96" t="str">
        <f t="shared" si="20"/>
        <v/>
      </c>
      <c r="R43" s="29"/>
      <c r="S43" s="29"/>
      <c r="T43" s="29"/>
      <c r="U43" s="96" t="str">
        <f t="shared" si="8"/>
        <v/>
      </c>
      <c r="V43" s="96" t="str">
        <f t="shared" si="9"/>
        <v/>
      </c>
      <c r="W43" s="95">
        <f t="shared" si="2"/>
        <v>0</v>
      </c>
      <c r="X43" s="28"/>
      <c r="Y43" s="96" t="str">
        <f t="shared" si="18"/>
        <v/>
      </c>
      <c r="Z43" s="28"/>
      <c r="AA43" s="96" t="str">
        <f t="shared" si="10"/>
        <v/>
      </c>
      <c r="AB43" s="28"/>
      <c r="AC43" s="96" t="str">
        <f t="shared" si="11"/>
        <v/>
      </c>
      <c r="AD43" s="30"/>
      <c r="AE43" s="96" t="str">
        <f t="shared" si="12"/>
        <v/>
      </c>
      <c r="AF43" s="96" t="str">
        <f t="shared" si="13"/>
        <v/>
      </c>
      <c r="AG43" s="96" t="str">
        <f t="shared" si="14"/>
        <v/>
      </c>
      <c r="AH43" s="96" t="str">
        <f t="shared" si="15"/>
        <v/>
      </c>
      <c r="AI43" s="96" t="str">
        <f t="shared" si="21"/>
        <v/>
      </c>
      <c r="AJ43" s="97" t="str">
        <f t="shared" si="16"/>
        <v/>
      </c>
      <c r="AK43" s="97" t="str">
        <f t="shared" si="17"/>
        <v/>
      </c>
      <c r="AL43" s="98" t="str">
        <f t="shared" si="4"/>
        <v/>
      </c>
      <c r="AM43" s="97" t="str">
        <f t="shared" si="22"/>
        <v/>
      </c>
    </row>
    <row r="44" spans="1:39" ht="12.75" customHeight="1" x14ac:dyDescent="0.25">
      <c r="A44" s="52">
        <v>33</v>
      </c>
      <c r="B44" s="56" t="s">
        <v>69</v>
      </c>
      <c r="C44" s="45">
        <v>0</v>
      </c>
      <c r="D44" s="28">
        <v>2</v>
      </c>
      <c r="E44" s="28"/>
      <c r="F44" s="28"/>
      <c r="G44" s="28">
        <v>18</v>
      </c>
      <c r="H44" s="28">
        <v>18</v>
      </c>
      <c r="I44" s="96" t="str">
        <f t="shared" si="19"/>
        <v/>
      </c>
      <c r="J44" s="95">
        <f t="shared" si="6"/>
        <v>20</v>
      </c>
      <c r="K44" s="28"/>
      <c r="L44" s="28">
        <v>15</v>
      </c>
      <c r="M44" s="95">
        <f t="shared" si="7"/>
        <v>15</v>
      </c>
      <c r="N44" s="28"/>
      <c r="O44" s="28"/>
      <c r="P44" s="28"/>
      <c r="Q44" s="96" t="str">
        <f t="shared" si="20"/>
        <v/>
      </c>
      <c r="R44" s="29">
        <v>5</v>
      </c>
      <c r="S44" s="29"/>
      <c r="T44" s="29"/>
      <c r="U44" s="96" t="str">
        <f t="shared" si="8"/>
        <v/>
      </c>
      <c r="V44" s="96" t="str">
        <f t="shared" si="9"/>
        <v/>
      </c>
      <c r="W44" s="95">
        <f t="shared" si="2"/>
        <v>0</v>
      </c>
      <c r="X44" s="28"/>
      <c r="Y44" s="96" t="str">
        <f t="shared" si="18"/>
        <v/>
      </c>
      <c r="Z44" s="28"/>
      <c r="AA44" s="96" t="str">
        <f t="shared" si="10"/>
        <v/>
      </c>
      <c r="AB44" s="28"/>
      <c r="AC44" s="96" t="str">
        <f t="shared" si="11"/>
        <v/>
      </c>
      <c r="AD44" s="30"/>
      <c r="AE44" s="96" t="str">
        <f t="shared" si="12"/>
        <v/>
      </c>
      <c r="AF44" s="96">
        <f t="shared" si="13"/>
        <v>83.333333333333343</v>
      </c>
      <c r="AG44" s="96">
        <f t="shared" si="14"/>
        <v>75</v>
      </c>
      <c r="AH44" s="96">
        <f t="shared" si="15"/>
        <v>100</v>
      </c>
      <c r="AI44" s="96">
        <f t="shared" si="21"/>
        <v>3.3333333333333335</v>
      </c>
      <c r="AJ44" s="97" t="str">
        <f t="shared" si="16"/>
        <v/>
      </c>
      <c r="AK44" s="97">
        <f t="shared" si="17"/>
        <v>100</v>
      </c>
      <c r="AL44" s="98">
        <f t="shared" si="4"/>
        <v>0</v>
      </c>
      <c r="AM44" s="97" t="str">
        <f t="shared" si="22"/>
        <v/>
      </c>
    </row>
    <row r="45" spans="1:39" ht="12.75" customHeight="1" x14ac:dyDescent="0.25">
      <c r="A45" s="52">
        <v>34</v>
      </c>
      <c r="B45" s="56" t="s">
        <v>70</v>
      </c>
      <c r="C45" s="45"/>
      <c r="D45" s="28"/>
      <c r="E45" s="28"/>
      <c r="F45" s="28"/>
      <c r="G45" s="28"/>
      <c r="H45" s="28"/>
      <c r="I45" s="96" t="str">
        <f t="shared" si="19"/>
        <v/>
      </c>
      <c r="J45" s="95">
        <f t="shared" si="6"/>
        <v>0</v>
      </c>
      <c r="K45" s="28"/>
      <c r="L45" s="28"/>
      <c r="M45" s="95">
        <f t="shared" si="7"/>
        <v>0</v>
      </c>
      <c r="N45" s="28"/>
      <c r="O45" s="28"/>
      <c r="P45" s="28"/>
      <c r="Q45" s="96" t="str">
        <f t="shared" si="20"/>
        <v/>
      </c>
      <c r="R45" s="29"/>
      <c r="S45" s="29"/>
      <c r="T45" s="29"/>
      <c r="U45" s="96" t="str">
        <f t="shared" si="8"/>
        <v/>
      </c>
      <c r="V45" s="96" t="str">
        <f t="shared" si="9"/>
        <v/>
      </c>
      <c r="W45" s="95">
        <f t="shared" si="2"/>
        <v>0</v>
      </c>
      <c r="X45" s="28"/>
      <c r="Y45" s="96" t="str">
        <f t="shared" si="18"/>
        <v/>
      </c>
      <c r="Z45" s="28"/>
      <c r="AA45" s="96" t="str">
        <f t="shared" si="10"/>
        <v/>
      </c>
      <c r="AB45" s="28"/>
      <c r="AC45" s="96" t="str">
        <f t="shared" si="11"/>
        <v/>
      </c>
      <c r="AD45" s="30"/>
      <c r="AE45" s="96" t="str">
        <f t="shared" si="12"/>
        <v/>
      </c>
      <c r="AF45" s="96" t="str">
        <f t="shared" si="13"/>
        <v/>
      </c>
      <c r="AG45" s="96" t="str">
        <f t="shared" si="14"/>
        <v/>
      </c>
      <c r="AH45" s="96" t="str">
        <f t="shared" si="15"/>
        <v/>
      </c>
      <c r="AI45" s="96" t="str">
        <f t="shared" si="21"/>
        <v/>
      </c>
      <c r="AJ45" s="97" t="str">
        <f t="shared" si="16"/>
        <v/>
      </c>
      <c r="AK45" s="97" t="str">
        <f t="shared" si="17"/>
        <v/>
      </c>
      <c r="AL45" s="98" t="str">
        <f t="shared" si="4"/>
        <v/>
      </c>
      <c r="AM45" s="97" t="str">
        <f t="shared" si="22"/>
        <v/>
      </c>
    </row>
    <row r="46" spans="1:39" ht="12.75" customHeight="1" x14ac:dyDescent="0.25">
      <c r="A46" s="52">
        <v>35</v>
      </c>
      <c r="B46" s="56" t="s">
        <v>71</v>
      </c>
      <c r="C46" s="45"/>
      <c r="D46" s="28"/>
      <c r="E46" s="28"/>
      <c r="F46" s="28"/>
      <c r="G46" s="28"/>
      <c r="H46" s="28"/>
      <c r="I46" s="96" t="str">
        <f t="shared" si="19"/>
        <v/>
      </c>
      <c r="J46" s="95">
        <f t="shared" si="6"/>
        <v>0</v>
      </c>
      <c r="K46" s="28"/>
      <c r="L46" s="28"/>
      <c r="M46" s="95">
        <f t="shared" si="7"/>
        <v>0</v>
      </c>
      <c r="N46" s="28"/>
      <c r="O46" s="28"/>
      <c r="P46" s="28"/>
      <c r="Q46" s="96" t="str">
        <f t="shared" si="20"/>
        <v/>
      </c>
      <c r="R46" s="29"/>
      <c r="S46" s="29"/>
      <c r="T46" s="29"/>
      <c r="U46" s="96" t="str">
        <f t="shared" si="8"/>
        <v/>
      </c>
      <c r="V46" s="96" t="str">
        <f t="shared" si="9"/>
        <v/>
      </c>
      <c r="W46" s="95">
        <f t="shared" si="2"/>
        <v>0</v>
      </c>
      <c r="X46" s="28"/>
      <c r="Y46" s="96" t="str">
        <f t="shared" si="18"/>
        <v/>
      </c>
      <c r="Z46" s="28"/>
      <c r="AA46" s="96" t="str">
        <f t="shared" si="10"/>
        <v/>
      </c>
      <c r="AB46" s="28"/>
      <c r="AC46" s="96" t="str">
        <f t="shared" si="11"/>
        <v/>
      </c>
      <c r="AD46" s="30"/>
      <c r="AE46" s="96" t="str">
        <f t="shared" si="12"/>
        <v/>
      </c>
      <c r="AF46" s="96" t="str">
        <f t="shared" si="13"/>
        <v/>
      </c>
      <c r="AG46" s="96" t="str">
        <f t="shared" si="14"/>
        <v/>
      </c>
      <c r="AH46" s="96" t="str">
        <f t="shared" si="15"/>
        <v/>
      </c>
      <c r="AI46" s="96" t="str">
        <f t="shared" si="21"/>
        <v/>
      </c>
      <c r="AJ46" s="97" t="str">
        <f t="shared" si="16"/>
        <v/>
      </c>
      <c r="AK46" s="97" t="str">
        <f t="shared" si="17"/>
        <v/>
      </c>
      <c r="AL46" s="98" t="str">
        <f t="shared" si="4"/>
        <v/>
      </c>
      <c r="AM46" s="97" t="str">
        <f t="shared" si="22"/>
        <v/>
      </c>
    </row>
    <row r="47" spans="1:39" ht="12.75" customHeight="1" x14ac:dyDescent="0.25">
      <c r="A47" s="52">
        <v>36</v>
      </c>
      <c r="B47" s="56" t="s">
        <v>197</v>
      </c>
      <c r="C47" s="45"/>
      <c r="D47" s="28"/>
      <c r="E47" s="28"/>
      <c r="F47" s="28"/>
      <c r="G47" s="28"/>
      <c r="H47" s="28"/>
      <c r="I47" s="96" t="str">
        <f t="shared" si="19"/>
        <v/>
      </c>
      <c r="J47" s="95">
        <f t="shared" si="6"/>
        <v>0</v>
      </c>
      <c r="K47" s="28"/>
      <c r="L47" s="28"/>
      <c r="M47" s="95">
        <f t="shared" si="7"/>
        <v>0</v>
      </c>
      <c r="N47" s="28"/>
      <c r="O47" s="28"/>
      <c r="P47" s="28"/>
      <c r="Q47" s="96" t="str">
        <f t="shared" si="20"/>
        <v/>
      </c>
      <c r="R47" s="29"/>
      <c r="S47" s="29"/>
      <c r="T47" s="29"/>
      <c r="U47" s="96" t="str">
        <f t="shared" si="8"/>
        <v/>
      </c>
      <c r="V47" s="96" t="str">
        <f t="shared" si="9"/>
        <v/>
      </c>
      <c r="W47" s="95">
        <f t="shared" si="2"/>
        <v>0</v>
      </c>
      <c r="X47" s="28"/>
      <c r="Y47" s="96" t="str">
        <f t="shared" si="18"/>
        <v/>
      </c>
      <c r="Z47" s="28"/>
      <c r="AA47" s="96" t="str">
        <f t="shared" si="10"/>
        <v/>
      </c>
      <c r="AB47" s="28"/>
      <c r="AC47" s="96" t="str">
        <f t="shared" si="11"/>
        <v/>
      </c>
      <c r="AD47" s="30"/>
      <c r="AE47" s="96" t="str">
        <f t="shared" si="12"/>
        <v/>
      </c>
      <c r="AF47" s="96" t="str">
        <f t="shared" si="13"/>
        <v/>
      </c>
      <c r="AG47" s="96" t="str">
        <f t="shared" si="14"/>
        <v/>
      </c>
      <c r="AH47" s="96" t="str">
        <f t="shared" si="15"/>
        <v/>
      </c>
      <c r="AI47" s="96" t="str">
        <f t="shared" si="21"/>
        <v/>
      </c>
      <c r="AJ47" s="97" t="str">
        <f t="shared" si="16"/>
        <v/>
      </c>
      <c r="AK47" s="97" t="str">
        <f t="shared" si="17"/>
        <v/>
      </c>
      <c r="AL47" s="98" t="str">
        <f t="shared" si="4"/>
        <v/>
      </c>
      <c r="AM47" s="97" t="str">
        <f t="shared" si="22"/>
        <v/>
      </c>
    </row>
    <row r="48" spans="1:39" ht="12.75" customHeight="1" x14ac:dyDescent="0.25">
      <c r="A48" s="52">
        <v>37</v>
      </c>
      <c r="B48" s="56" t="s">
        <v>198</v>
      </c>
      <c r="C48" s="45"/>
      <c r="D48" s="28"/>
      <c r="E48" s="28"/>
      <c r="F48" s="28"/>
      <c r="G48" s="28"/>
      <c r="H48" s="28"/>
      <c r="I48" s="96" t="str">
        <f t="shared" si="19"/>
        <v/>
      </c>
      <c r="J48" s="95">
        <f t="shared" si="6"/>
        <v>0</v>
      </c>
      <c r="K48" s="28"/>
      <c r="L48" s="28"/>
      <c r="M48" s="95">
        <f t="shared" si="7"/>
        <v>0</v>
      </c>
      <c r="N48" s="28"/>
      <c r="O48" s="28"/>
      <c r="P48" s="28"/>
      <c r="Q48" s="96" t="str">
        <f t="shared" si="20"/>
        <v/>
      </c>
      <c r="R48" s="29"/>
      <c r="S48" s="29"/>
      <c r="T48" s="29"/>
      <c r="U48" s="96" t="str">
        <f t="shared" si="8"/>
        <v/>
      </c>
      <c r="V48" s="96" t="str">
        <f t="shared" si="9"/>
        <v/>
      </c>
      <c r="W48" s="95">
        <f t="shared" si="2"/>
        <v>0</v>
      </c>
      <c r="X48" s="28"/>
      <c r="Y48" s="96" t="str">
        <f t="shared" si="18"/>
        <v/>
      </c>
      <c r="Z48" s="28"/>
      <c r="AA48" s="96" t="str">
        <f t="shared" si="10"/>
        <v/>
      </c>
      <c r="AB48" s="28"/>
      <c r="AC48" s="96" t="str">
        <f t="shared" si="11"/>
        <v/>
      </c>
      <c r="AD48" s="30"/>
      <c r="AE48" s="96" t="str">
        <f t="shared" si="12"/>
        <v/>
      </c>
      <c r="AF48" s="96" t="str">
        <f t="shared" si="13"/>
        <v/>
      </c>
      <c r="AG48" s="96" t="str">
        <f t="shared" si="14"/>
        <v/>
      </c>
      <c r="AH48" s="96" t="str">
        <f t="shared" si="15"/>
        <v/>
      </c>
      <c r="AI48" s="96" t="str">
        <f t="shared" si="21"/>
        <v/>
      </c>
      <c r="AJ48" s="97" t="str">
        <f t="shared" si="16"/>
        <v/>
      </c>
      <c r="AK48" s="97" t="str">
        <f t="shared" si="17"/>
        <v/>
      </c>
      <c r="AL48" s="98" t="str">
        <f t="shared" si="4"/>
        <v/>
      </c>
      <c r="AM48" s="97" t="str">
        <f t="shared" si="22"/>
        <v/>
      </c>
    </row>
    <row r="49" spans="1:39" ht="12.75" customHeight="1" x14ac:dyDescent="0.25">
      <c r="A49" s="52">
        <v>38</v>
      </c>
      <c r="B49" s="56" t="s">
        <v>72</v>
      </c>
      <c r="C49" s="45">
        <v>0</v>
      </c>
      <c r="D49" s="28">
        <v>15</v>
      </c>
      <c r="E49" s="28"/>
      <c r="F49" s="28"/>
      <c r="G49" s="28">
        <v>30</v>
      </c>
      <c r="H49" s="28">
        <v>25</v>
      </c>
      <c r="I49" s="96" t="str">
        <f t="shared" si="19"/>
        <v/>
      </c>
      <c r="J49" s="95">
        <f t="shared" si="6"/>
        <v>45</v>
      </c>
      <c r="K49" s="28">
        <v>12</v>
      </c>
      <c r="L49" s="28">
        <v>10</v>
      </c>
      <c r="M49" s="95">
        <f t="shared" si="7"/>
        <v>22</v>
      </c>
      <c r="N49" s="28"/>
      <c r="O49" s="28"/>
      <c r="P49" s="28">
        <v>1</v>
      </c>
      <c r="Q49" s="96" t="str">
        <f t="shared" si="20"/>
        <v/>
      </c>
      <c r="R49" s="29">
        <v>23</v>
      </c>
      <c r="S49" s="29"/>
      <c r="T49" s="29"/>
      <c r="U49" s="96" t="str">
        <f t="shared" si="8"/>
        <v/>
      </c>
      <c r="V49" s="96" t="str">
        <f t="shared" si="9"/>
        <v/>
      </c>
      <c r="W49" s="95">
        <f t="shared" si="2"/>
        <v>0</v>
      </c>
      <c r="X49" s="28"/>
      <c r="Y49" s="96" t="str">
        <f t="shared" si="18"/>
        <v/>
      </c>
      <c r="Z49" s="28"/>
      <c r="AA49" s="96" t="str">
        <f t="shared" si="10"/>
        <v/>
      </c>
      <c r="AB49" s="28"/>
      <c r="AC49" s="96" t="str">
        <f t="shared" si="11"/>
        <v/>
      </c>
      <c r="AD49" s="30"/>
      <c r="AE49" s="96" t="str">
        <f t="shared" si="12"/>
        <v/>
      </c>
      <c r="AF49" s="96">
        <f t="shared" si="13"/>
        <v>73.333333333333329</v>
      </c>
      <c r="AG49" s="96">
        <f t="shared" si="14"/>
        <v>48.888888888888886</v>
      </c>
      <c r="AH49" s="96">
        <f t="shared" si="15"/>
        <v>100</v>
      </c>
      <c r="AI49" s="96">
        <f t="shared" si="21"/>
        <v>9.1999999999999993</v>
      </c>
      <c r="AJ49" s="97">
        <f t="shared" si="16"/>
        <v>54.54545454545454</v>
      </c>
      <c r="AK49" s="97">
        <f t="shared" si="17"/>
        <v>45.454545454545453</v>
      </c>
      <c r="AL49" s="98">
        <f t="shared" si="4"/>
        <v>4.5454545454545459</v>
      </c>
      <c r="AM49" s="97" t="str">
        <f t="shared" si="22"/>
        <v/>
      </c>
    </row>
    <row r="50" spans="1:39" ht="12.75" customHeight="1" x14ac:dyDescent="0.25">
      <c r="A50" s="52">
        <v>39</v>
      </c>
      <c r="B50" s="56" t="s">
        <v>73</v>
      </c>
      <c r="C50" s="45">
        <v>2</v>
      </c>
      <c r="D50" s="28">
        <v>37</v>
      </c>
      <c r="E50" s="28"/>
      <c r="F50" s="28"/>
      <c r="G50" s="28">
        <v>125</v>
      </c>
      <c r="H50" s="28">
        <v>125</v>
      </c>
      <c r="I50" s="96">
        <f t="shared" si="19"/>
        <v>5.6818181818181817</v>
      </c>
      <c r="J50" s="95">
        <f t="shared" si="6"/>
        <v>162</v>
      </c>
      <c r="K50" s="28">
        <v>67</v>
      </c>
      <c r="L50" s="28">
        <v>38</v>
      </c>
      <c r="M50" s="95">
        <f t="shared" si="7"/>
        <v>105</v>
      </c>
      <c r="N50" s="28"/>
      <c r="O50" s="28"/>
      <c r="P50" s="28"/>
      <c r="Q50" s="96">
        <f t="shared" si="20"/>
        <v>4.7727272727272725</v>
      </c>
      <c r="R50" s="29">
        <v>57</v>
      </c>
      <c r="S50" s="29"/>
      <c r="T50" s="29"/>
      <c r="U50" s="96">
        <f t="shared" si="8"/>
        <v>28.5</v>
      </c>
      <c r="V50" s="96">
        <f t="shared" si="9"/>
        <v>0</v>
      </c>
      <c r="W50" s="95">
        <f t="shared" si="2"/>
        <v>1</v>
      </c>
      <c r="X50" s="28">
        <v>1</v>
      </c>
      <c r="Y50" s="96">
        <f t="shared" si="18"/>
        <v>100</v>
      </c>
      <c r="Z50" s="28"/>
      <c r="AA50" s="96">
        <f t="shared" si="10"/>
        <v>0</v>
      </c>
      <c r="AB50" s="28"/>
      <c r="AC50" s="96">
        <f t="shared" si="11"/>
        <v>0</v>
      </c>
      <c r="AD50" s="30"/>
      <c r="AE50" s="96">
        <f t="shared" si="12"/>
        <v>0</v>
      </c>
      <c r="AF50" s="96">
        <f t="shared" si="13"/>
        <v>84</v>
      </c>
      <c r="AG50" s="96">
        <f t="shared" si="14"/>
        <v>64.81481481481481</v>
      </c>
      <c r="AH50" s="96">
        <f t="shared" si="15"/>
        <v>100</v>
      </c>
      <c r="AI50" s="96">
        <f t="shared" si="21"/>
        <v>5.4720000000000004</v>
      </c>
      <c r="AJ50" s="97">
        <f t="shared" si="16"/>
        <v>63.809523809523803</v>
      </c>
      <c r="AK50" s="97">
        <f t="shared" si="17"/>
        <v>36.19047619047619</v>
      </c>
      <c r="AL50" s="98">
        <f t="shared" si="4"/>
        <v>0</v>
      </c>
      <c r="AM50" s="97">
        <f t="shared" si="22"/>
        <v>7.3636363636363633</v>
      </c>
    </row>
    <row r="51" spans="1:39" ht="12.75" customHeight="1" x14ac:dyDescent="0.25">
      <c r="A51" s="52">
        <v>40</v>
      </c>
      <c r="B51" s="56" t="s">
        <v>74</v>
      </c>
      <c r="C51" s="45">
        <v>2</v>
      </c>
      <c r="D51" s="28">
        <v>21</v>
      </c>
      <c r="E51" s="28"/>
      <c r="F51" s="28"/>
      <c r="G51" s="28">
        <v>884</v>
      </c>
      <c r="H51" s="28">
        <v>884</v>
      </c>
      <c r="I51" s="96">
        <f t="shared" si="19"/>
        <v>40.18181818181818</v>
      </c>
      <c r="J51" s="95">
        <f t="shared" si="6"/>
        <v>905</v>
      </c>
      <c r="K51" s="28">
        <v>569</v>
      </c>
      <c r="L51" s="28">
        <v>77</v>
      </c>
      <c r="M51" s="95">
        <f t="shared" si="7"/>
        <v>646</v>
      </c>
      <c r="N51" s="28"/>
      <c r="O51" s="28"/>
      <c r="P51" s="28"/>
      <c r="Q51" s="96">
        <f t="shared" si="20"/>
        <v>29.363636363636363</v>
      </c>
      <c r="R51" s="29">
        <v>259</v>
      </c>
      <c r="S51" s="29"/>
      <c r="T51" s="29"/>
      <c r="U51" s="96">
        <f t="shared" si="8"/>
        <v>129.5</v>
      </c>
      <c r="V51" s="96">
        <f t="shared" si="9"/>
        <v>0</v>
      </c>
      <c r="W51" s="95">
        <f t="shared" si="2"/>
        <v>0</v>
      </c>
      <c r="X51" s="28"/>
      <c r="Y51" s="96" t="str">
        <f t="shared" si="18"/>
        <v/>
      </c>
      <c r="Z51" s="28"/>
      <c r="AA51" s="96" t="str">
        <f t="shared" si="10"/>
        <v/>
      </c>
      <c r="AB51" s="28"/>
      <c r="AC51" s="96" t="str">
        <f t="shared" si="11"/>
        <v/>
      </c>
      <c r="AD51" s="30"/>
      <c r="AE51" s="96" t="str">
        <f t="shared" si="12"/>
        <v/>
      </c>
      <c r="AF51" s="96">
        <f t="shared" si="13"/>
        <v>73.076923076923066</v>
      </c>
      <c r="AG51" s="96">
        <f t="shared" si="14"/>
        <v>71.381215469613252</v>
      </c>
      <c r="AH51" s="96">
        <f t="shared" si="15"/>
        <v>100</v>
      </c>
      <c r="AI51" s="96">
        <f t="shared" si="21"/>
        <v>3.5158371040723981</v>
      </c>
      <c r="AJ51" s="97">
        <f t="shared" si="16"/>
        <v>88.080495356037147</v>
      </c>
      <c r="AK51" s="97">
        <f t="shared" si="17"/>
        <v>11.919504643962849</v>
      </c>
      <c r="AL51" s="98">
        <f t="shared" si="4"/>
        <v>0</v>
      </c>
      <c r="AM51" s="97">
        <f t="shared" si="22"/>
        <v>41.136363636363633</v>
      </c>
    </row>
    <row r="52" spans="1:39" ht="12.75" customHeight="1" x14ac:dyDescent="0.25">
      <c r="A52" s="52">
        <v>41</v>
      </c>
      <c r="B52" s="56" t="s">
        <v>75</v>
      </c>
      <c r="C52" s="45"/>
      <c r="D52" s="28"/>
      <c r="E52" s="28"/>
      <c r="F52" s="28"/>
      <c r="G52" s="28"/>
      <c r="H52" s="28"/>
      <c r="I52" s="96" t="str">
        <f t="shared" si="19"/>
        <v/>
      </c>
      <c r="J52" s="95">
        <f t="shared" si="6"/>
        <v>0</v>
      </c>
      <c r="K52" s="28"/>
      <c r="L52" s="28"/>
      <c r="M52" s="95">
        <f t="shared" si="7"/>
        <v>0</v>
      </c>
      <c r="N52" s="28"/>
      <c r="O52" s="28"/>
      <c r="P52" s="28"/>
      <c r="Q52" s="96" t="str">
        <f t="shared" si="20"/>
        <v/>
      </c>
      <c r="R52" s="29"/>
      <c r="S52" s="29"/>
      <c r="T52" s="29"/>
      <c r="U52" s="96" t="str">
        <f t="shared" si="8"/>
        <v/>
      </c>
      <c r="V52" s="96" t="str">
        <f t="shared" si="9"/>
        <v/>
      </c>
      <c r="W52" s="95">
        <f t="shared" si="2"/>
        <v>0</v>
      </c>
      <c r="X52" s="28"/>
      <c r="Y52" s="96" t="str">
        <f t="shared" si="18"/>
        <v/>
      </c>
      <c r="Z52" s="28"/>
      <c r="AA52" s="96" t="str">
        <f t="shared" si="10"/>
        <v/>
      </c>
      <c r="AB52" s="28"/>
      <c r="AC52" s="96" t="str">
        <f t="shared" si="11"/>
        <v/>
      </c>
      <c r="AD52" s="30"/>
      <c r="AE52" s="96" t="str">
        <f t="shared" si="12"/>
        <v/>
      </c>
      <c r="AF52" s="96" t="str">
        <f t="shared" si="13"/>
        <v/>
      </c>
      <c r="AG52" s="96" t="str">
        <f t="shared" si="14"/>
        <v/>
      </c>
      <c r="AH52" s="96" t="str">
        <f t="shared" si="15"/>
        <v/>
      </c>
      <c r="AI52" s="96" t="str">
        <f t="shared" si="21"/>
        <v/>
      </c>
      <c r="AJ52" s="97" t="str">
        <f t="shared" si="16"/>
        <v/>
      </c>
      <c r="AK52" s="97" t="str">
        <f t="shared" si="17"/>
        <v/>
      </c>
      <c r="AL52" s="98" t="str">
        <f t="shared" si="4"/>
        <v/>
      </c>
      <c r="AM52" s="97" t="str">
        <f t="shared" si="22"/>
        <v/>
      </c>
    </row>
    <row r="53" spans="1:39" ht="12.75" customHeight="1" x14ac:dyDescent="0.25">
      <c r="A53" s="52">
        <v>42</v>
      </c>
      <c r="B53" s="56" t="s">
        <v>76</v>
      </c>
      <c r="C53" s="45"/>
      <c r="D53" s="28"/>
      <c r="E53" s="28"/>
      <c r="F53" s="28"/>
      <c r="G53" s="28"/>
      <c r="H53" s="28"/>
      <c r="I53" s="96" t="str">
        <f t="shared" si="19"/>
        <v/>
      </c>
      <c r="J53" s="95">
        <f t="shared" si="6"/>
        <v>0</v>
      </c>
      <c r="K53" s="28"/>
      <c r="L53" s="28"/>
      <c r="M53" s="95">
        <f t="shared" si="7"/>
        <v>0</v>
      </c>
      <c r="N53" s="28"/>
      <c r="O53" s="28"/>
      <c r="P53" s="28"/>
      <c r="Q53" s="96" t="str">
        <f t="shared" si="20"/>
        <v/>
      </c>
      <c r="R53" s="29"/>
      <c r="S53" s="29"/>
      <c r="T53" s="29"/>
      <c r="U53" s="96" t="str">
        <f t="shared" si="8"/>
        <v/>
      </c>
      <c r="V53" s="96" t="str">
        <f t="shared" si="9"/>
        <v/>
      </c>
      <c r="W53" s="95">
        <f t="shared" si="2"/>
        <v>0</v>
      </c>
      <c r="X53" s="28"/>
      <c r="Y53" s="96" t="str">
        <f t="shared" si="18"/>
        <v/>
      </c>
      <c r="Z53" s="28"/>
      <c r="AA53" s="96" t="str">
        <f t="shared" si="10"/>
        <v/>
      </c>
      <c r="AB53" s="28"/>
      <c r="AC53" s="96" t="str">
        <f t="shared" si="11"/>
        <v/>
      </c>
      <c r="AD53" s="30"/>
      <c r="AE53" s="96" t="str">
        <f t="shared" si="12"/>
        <v/>
      </c>
      <c r="AF53" s="96" t="str">
        <f t="shared" si="13"/>
        <v/>
      </c>
      <c r="AG53" s="96" t="str">
        <f t="shared" si="14"/>
        <v/>
      </c>
      <c r="AH53" s="96" t="str">
        <f t="shared" si="15"/>
        <v/>
      </c>
      <c r="AI53" s="96" t="str">
        <f t="shared" si="21"/>
        <v/>
      </c>
      <c r="AJ53" s="97" t="str">
        <f t="shared" si="16"/>
        <v/>
      </c>
      <c r="AK53" s="97" t="str">
        <f t="shared" si="17"/>
        <v/>
      </c>
      <c r="AL53" s="98" t="str">
        <f t="shared" si="4"/>
        <v/>
      </c>
      <c r="AM53" s="97" t="str">
        <f t="shared" si="22"/>
        <v/>
      </c>
    </row>
    <row r="54" spans="1:39" ht="12.75" customHeight="1" x14ac:dyDescent="0.25">
      <c r="A54" s="52">
        <v>43</v>
      </c>
      <c r="B54" s="56" t="s">
        <v>77</v>
      </c>
      <c r="C54" s="45">
        <v>0</v>
      </c>
      <c r="D54" s="28"/>
      <c r="E54" s="28"/>
      <c r="F54" s="28"/>
      <c r="G54" s="28">
        <v>1</v>
      </c>
      <c r="H54" s="28">
        <v>1</v>
      </c>
      <c r="I54" s="96" t="str">
        <f t="shared" si="19"/>
        <v/>
      </c>
      <c r="J54" s="95">
        <f t="shared" si="6"/>
        <v>1</v>
      </c>
      <c r="K54" s="28">
        <v>1</v>
      </c>
      <c r="L54" s="28"/>
      <c r="M54" s="95">
        <f t="shared" si="7"/>
        <v>1</v>
      </c>
      <c r="N54" s="28"/>
      <c r="O54" s="28"/>
      <c r="P54" s="28"/>
      <c r="Q54" s="96" t="str">
        <f t="shared" si="20"/>
        <v/>
      </c>
      <c r="R54" s="29"/>
      <c r="S54" s="29"/>
      <c r="T54" s="29"/>
      <c r="U54" s="96" t="str">
        <f t="shared" si="8"/>
        <v/>
      </c>
      <c r="V54" s="96" t="str">
        <f t="shared" si="9"/>
        <v/>
      </c>
      <c r="W54" s="95">
        <f t="shared" si="2"/>
        <v>0</v>
      </c>
      <c r="X54" s="28"/>
      <c r="Y54" s="96" t="str">
        <f t="shared" si="18"/>
        <v/>
      </c>
      <c r="Z54" s="28"/>
      <c r="AA54" s="96" t="str">
        <f t="shared" si="10"/>
        <v/>
      </c>
      <c r="AB54" s="28"/>
      <c r="AC54" s="96" t="str">
        <f t="shared" si="11"/>
        <v/>
      </c>
      <c r="AD54" s="30"/>
      <c r="AE54" s="96" t="str">
        <f t="shared" si="12"/>
        <v/>
      </c>
      <c r="AF54" s="96">
        <f t="shared" si="13"/>
        <v>100</v>
      </c>
      <c r="AG54" s="96">
        <f t="shared" si="14"/>
        <v>100</v>
      </c>
      <c r="AH54" s="96">
        <f t="shared" si="15"/>
        <v>100</v>
      </c>
      <c r="AI54" s="96">
        <f t="shared" si="21"/>
        <v>0</v>
      </c>
      <c r="AJ54" s="97">
        <f t="shared" si="16"/>
        <v>100</v>
      </c>
      <c r="AK54" s="97" t="str">
        <f t="shared" si="17"/>
        <v/>
      </c>
      <c r="AL54" s="98">
        <f t="shared" si="4"/>
        <v>0</v>
      </c>
      <c r="AM54" s="97" t="str">
        <f t="shared" si="22"/>
        <v/>
      </c>
    </row>
    <row r="55" spans="1:39" ht="12.75" customHeight="1" x14ac:dyDescent="0.25">
      <c r="A55" s="52">
        <v>44</v>
      </c>
      <c r="B55" s="56" t="s">
        <v>78</v>
      </c>
      <c r="C55" s="45"/>
      <c r="D55" s="28"/>
      <c r="E55" s="28"/>
      <c r="F55" s="28"/>
      <c r="G55" s="28"/>
      <c r="H55" s="28"/>
      <c r="I55" s="96" t="str">
        <f t="shared" si="19"/>
        <v/>
      </c>
      <c r="J55" s="95">
        <f t="shared" si="6"/>
        <v>0</v>
      </c>
      <c r="K55" s="28"/>
      <c r="L55" s="28"/>
      <c r="M55" s="95">
        <f t="shared" si="7"/>
        <v>0</v>
      </c>
      <c r="N55" s="28"/>
      <c r="O55" s="28"/>
      <c r="P55" s="28"/>
      <c r="Q55" s="96" t="str">
        <f t="shared" si="20"/>
        <v/>
      </c>
      <c r="R55" s="29"/>
      <c r="S55" s="29"/>
      <c r="T55" s="29"/>
      <c r="U55" s="96" t="str">
        <f t="shared" si="8"/>
        <v/>
      </c>
      <c r="V55" s="96" t="str">
        <f t="shared" si="9"/>
        <v/>
      </c>
      <c r="W55" s="95">
        <f t="shared" si="2"/>
        <v>0</v>
      </c>
      <c r="X55" s="28"/>
      <c r="Y55" s="96" t="str">
        <f t="shared" si="18"/>
        <v/>
      </c>
      <c r="Z55" s="28"/>
      <c r="AA55" s="96" t="str">
        <f t="shared" si="10"/>
        <v/>
      </c>
      <c r="AB55" s="28"/>
      <c r="AC55" s="96" t="str">
        <f t="shared" si="11"/>
        <v/>
      </c>
      <c r="AD55" s="30"/>
      <c r="AE55" s="96" t="str">
        <f t="shared" si="12"/>
        <v/>
      </c>
      <c r="AF55" s="96" t="str">
        <f t="shared" si="13"/>
        <v/>
      </c>
      <c r="AG55" s="96" t="str">
        <f t="shared" si="14"/>
        <v/>
      </c>
      <c r="AH55" s="96" t="str">
        <f t="shared" si="15"/>
        <v/>
      </c>
      <c r="AI55" s="96" t="str">
        <f t="shared" si="21"/>
        <v/>
      </c>
      <c r="AJ55" s="97" t="str">
        <f t="shared" si="16"/>
        <v/>
      </c>
      <c r="AK55" s="97" t="str">
        <f t="shared" si="17"/>
        <v/>
      </c>
      <c r="AL55" s="98" t="str">
        <f t="shared" si="4"/>
        <v/>
      </c>
      <c r="AM55" s="97" t="str">
        <f t="shared" si="22"/>
        <v/>
      </c>
    </row>
    <row r="56" spans="1:39" ht="12.75" customHeight="1" x14ac:dyDescent="0.2">
      <c r="A56" s="52">
        <v>45</v>
      </c>
      <c r="B56" s="56" t="s">
        <v>168</v>
      </c>
      <c r="C56" s="47">
        <v>0</v>
      </c>
      <c r="D56" s="30">
        <v>1</v>
      </c>
      <c r="E56" s="30"/>
      <c r="F56" s="30"/>
      <c r="G56" s="30">
        <v>1</v>
      </c>
      <c r="H56" s="30">
        <v>1</v>
      </c>
      <c r="I56" s="96" t="str">
        <f t="shared" si="19"/>
        <v/>
      </c>
      <c r="J56" s="95">
        <f t="shared" ref="J56:J61" si="23">D56+G56</f>
        <v>2</v>
      </c>
      <c r="K56" s="30"/>
      <c r="L56" s="30">
        <v>1</v>
      </c>
      <c r="M56" s="95">
        <f t="shared" ref="M56:M61" si="24">K56+L56</f>
        <v>1</v>
      </c>
      <c r="N56" s="30"/>
      <c r="O56" s="30"/>
      <c r="P56" s="30"/>
      <c r="Q56" s="96" t="str">
        <f t="shared" si="20"/>
        <v/>
      </c>
      <c r="R56" s="30">
        <v>1</v>
      </c>
      <c r="S56" s="30"/>
      <c r="T56" s="30"/>
      <c r="U56" s="96" t="str">
        <f t="shared" ref="U56:U61" si="25">IF((C56=0),"",(R56/C56))</f>
        <v/>
      </c>
      <c r="V56" s="96" t="str">
        <f t="shared" ref="V56:V61" si="26">IF((C56=0),"",(S56/C56))</f>
        <v/>
      </c>
      <c r="W56" s="95">
        <f t="shared" si="2"/>
        <v>0</v>
      </c>
      <c r="X56" s="30"/>
      <c r="Y56" s="96" t="str">
        <f t="shared" ref="Y56:Y61" si="27">IF((W56=0),"",((X56/W56)*100))</f>
        <v/>
      </c>
      <c r="Z56" s="30"/>
      <c r="AA56" s="96" t="str">
        <f t="shared" ref="AA56:AA61" si="28">IF((W56=0),"",((Z56/W56)*100))</f>
        <v/>
      </c>
      <c r="AB56" s="30"/>
      <c r="AC56" s="96" t="str">
        <f t="shared" ref="AC56:AC61" si="29">IF((W56=0),"",((AB56/W56)*100))</f>
        <v/>
      </c>
      <c r="AD56" s="30"/>
      <c r="AE56" s="96" t="str">
        <f t="shared" ref="AE56:AE61" si="30">IF((W56=0),"",((AD56/W56)*100))</f>
        <v/>
      </c>
      <c r="AF56" s="96">
        <f t="shared" ref="AF56:AF61" si="31">IF((G56=0),"",((M56/G56)*100))</f>
        <v>100</v>
      </c>
      <c r="AG56" s="96">
        <f t="shared" ref="AG56:AG61" si="32">IF((J56=0),"",((M56/J56)*100))</f>
        <v>50</v>
      </c>
      <c r="AH56" s="96">
        <f t="shared" ref="AH56:AH61" si="33">IF((M56=0),"",((((M56-Z56)-AB56)/M56)*100))</f>
        <v>100</v>
      </c>
      <c r="AI56" s="97">
        <f t="shared" si="21"/>
        <v>12</v>
      </c>
      <c r="AJ56" s="97" t="str">
        <f t="shared" ref="AJ56:AJ61" si="34">IF((K56=0),"",((K56/M56)*100))</f>
        <v/>
      </c>
      <c r="AK56" s="97">
        <f t="shared" ref="AK56:AK61" si="35">IF((L56=0),"",((L56/M56)*100))</f>
        <v>100</v>
      </c>
      <c r="AL56" s="97">
        <f t="shared" ref="AL56:AL61" si="36">IF((M56=0),"",((P56/M56)*100))</f>
        <v>0</v>
      </c>
      <c r="AM56" s="97" t="str">
        <f t="shared" si="22"/>
        <v/>
      </c>
    </row>
    <row r="57" spans="1:39" ht="12.75" customHeight="1" x14ac:dyDescent="0.2">
      <c r="A57" s="52">
        <v>46</v>
      </c>
      <c r="B57" s="56" t="s">
        <v>169</v>
      </c>
      <c r="C57" s="47"/>
      <c r="D57" s="30"/>
      <c r="E57" s="30"/>
      <c r="F57" s="30"/>
      <c r="G57" s="30"/>
      <c r="H57" s="30"/>
      <c r="I57" s="96" t="str">
        <f t="shared" si="19"/>
        <v/>
      </c>
      <c r="J57" s="95">
        <f t="shared" si="23"/>
        <v>0</v>
      </c>
      <c r="K57" s="30"/>
      <c r="L57" s="30"/>
      <c r="M57" s="95">
        <f t="shared" si="24"/>
        <v>0</v>
      </c>
      <c r="N57" s="30"/>
      <c r="O57" s="30"/>
      <c r="P57" s="30"/>
      <c r="Q57" s="96" t="str">
        <f t="shared" si="20"/>
        <v/>
      </c>
      <c r="R57" s="30"/>
      <c r="S57" s="30"/>
      <c r="T57" s="30"/>
      <c r="U57" s="96" t="str">
        <f t="shared" si="25"/>
        <v/>
      </c>
      <c r="V57" s="96" t="str">
        <f t="shared" si="26"/>
        <v/>
      </c>
      <c r="W57" s="95">
        <f t="shared" si="2"/>
        <v>0</v>
      </c>
      <c r="X57" s="30"/>
      <c r="Y57" s="96" t="str">
        <f t="shared" si="27"/>
        <v/>
      </c>
      <c r="Z57" s="30"/>
      <c r="AA57" s="96" t="str">
        <f t="shared" si="28"/>
        <v/>
      </c>
      <c r="AB57" s="30"/>
      <c r="AC57" s="96" t="str">
        <f t="shared" si="29"/>
        <v/>
      </c>
      <c r="AD57" s="30"/>
      <c r="AE57" s="96" t="str">
        <f t="shared" si="30"/>
        <v/>
      </c>
      <c r="AF57" s="96" t="str">
        <f t="shared" si="31"/>
        <v/>
      </c>
      <c r="AG57" s="96" t="str">
        <f t="shared" si="32"/>
        <v/>
      </c>
      <c r="AH57" s="96" t="str">
        <f t="shared" si="33"/>
        <v/>
      </c>
      <c r="AI57" s="97" t="str">
        <f t="shared" si="21"/>
        <v/>
      </c>
      <c r="AJ57" s="97" t="str">
        <f t="shared" si="34"/>
        <v/>
      </c>
      <c r="AK57" s="97" t="str">
        <f t="shared" si="35"/>
        <v/>
      </c>
      <c r="AL57" s="97" t="str">
        <f t="shared" si="36"/>
        <v/>
      </c>
      <c r="AM57" s="97" t="str">
        <f t="shared" si="22"/>
        <v/>
      </c>
    </row>
    <row r="58" spans="1:39" ht="12.75" customHeight="1" x14ac:dyDescent="0.2">
      <c r="A58" s="52">
        <v>47</v>
      </c>
      <c r="B58" s="56" t="s">
        <v>178</v>
      </c>
      <c r="C58" s="47"/>
      <c r="D58" s="30"/>
      <c r="E58" s="30"/>
      <c r="F58" s="30"/>
      <c r="G58" s="30"/>
      <c r="H58" s="30"/>
      <c r="I58" s="96" t="str">
        <f t="shared" si="19"/>
        <v/>
      </c>
      <c r="J58" s="95">
        <f t="shared" si="23"/>
        <v>0</v>
      </c>
      <c r="K58" s="30"/>
      <c r="L58" s="30"/>
      <c r="M58" s="95">
        <f t="shared" si="24"/>
        <v>0</v>
      </c>
      <c r="N58" s="30"/>
      <c r="O58" s="30"/>
      <c r="P58" s="30"/>
      <c r="Q58" s="96" t="str">
        <f t="shared" si="20"/>
        <v/>
      </c>
      <c r="R58" s="30"/>
      <c r="S58" s="30"/>
      <c r="T58" s="30"/>
      <c r="U58" s="96" t="str">
        <f t="shared" si="25"/>
        <v/>
      </c>
      <c r="V58" s="96" t="str">
        <f t="shared" si="26"/>
        <v/>
      </c>
      <c r="W58" s="95">
        <f t="shared" si="2"/>
        <v>0</v>
      </c>
      <c r="X58" s="30"/>
      <c r="Y58" s="96" t="str">
        <f t="shared" si="27"/>
        <v/>
      </c>
      <c r="Z58" s="30"/>
      <c r="AA58" s="96" t="str">
        <f t="shared" si="28"/>
        <v/>
      </c>
      <c r="AB58" s="30"/>
      <c r="AC58" s="96" t="str">
        <f t="shared" si="29"/>
        <v/>
      </c>
      <c r="AD58" s="30"/>
      <c r="AE58" s="96" t="str">
        <f t="shared" si="30"/>
        <v/>
      </c>
      <c r="AF58" s="96" t="str">
        <f t="shared" si="31"/>
        <v/>
      </c>
      <c r="AG58" s="96" t="str">
        <f t="shared" si="32"/>
        <v/>
      </c>
      <c r="AH58" s="96" t="str">
        <f t="shared" si="33"/>
        <v/>
      </c>
      <c r="AI58" s="97" t="str">
        <f t="shared" si="21"/>
        <v/>
      </c>
      <c r="AJ58" s="97" t="str">
        <f t="shared" si="34"/>
        <v/>
      </c>
      <c r="AK58" s="97" t="str">
        <f t="shared" si="35"/>
        <v/>
      </c>
      <c r="AL58" s="98" t="str">
        <f t="shared" si="36"/>
        <v/>
      </c>
      <c r="AM58" s="97" t="str">
        <f t="shared" si="22"/>
        <v/>
      </c>
    </row>
    <row r="59" spans="1:39" ht="12.75" customHeight="1" x14ac:dyDescent="0.2">
      <c r="A59" s="52">
        <v>48</v>
      </c>
      <c r="B59" s="56" t="s">
        <v>179</v>
      </c>
      <c r="C59" s="47">
        <v>0</v>
      </c>
      <c r="D59" s="30"/>
      <c r="E59" s="30"/>
      <c r="F59" s="30"/>
      <c r="G59" s="30">
        <v>9</v>
      </c>
      <c r="H59" s="30">
        <v>9</v>
      </c>
      <c r="I59" s="96" t="str">
        <f t="shared" si="19"/>
        <v/>
      </c>
      <c r="J59" s="95">
        <f t="shared" si="23"/>
        <v>9</v>
      </c>
      <c r="K59" s="30"/>
      <c r="L59" s="30">
        <v>9</v>
      </c>
      <c r="M59" s="95">
        <f t="shared" si="24"/>
        <v>9</v>
      </c>
      <c r="N59" s="30"/>
      <c r="O59" s="30"/>
      <c r="P59" s="30"/>
      <c r="Q59" s="96" t="str">
        <f t="shared" si="20"/>
        <v/>
      </c>
      <c r="R59" s="30"/>
      <c r="S59" s="30"/>
      <c r="T59" s="30"/>
      <c r="U59" s="96" t="str">
        <f t="shared" si="25"/>
        <v/>
      </c>
      <c r="V59" s="96" t="str">
        <f t="shared" si="26"/>
        <v/>
      </c>
      <c r="W59" s="95">
        <f t="shared" si="2"/>
        <v>0</v>
      </c>
      <c r="X59" s="30"/>
      <c r="Y59" s="96" t="str">
        <f t="shared" si="27"/>
        <v/>
      </c>
      <c r="Z59" s="30"/>
      <c r="AA59" s="96" t="str">
        <f t="shared" si="28"/>
        <v/>
      </c>
      <c r="AB59" s="30"/>
      <c r="AC59" s="96" t="str">
        <f t="shared" si="29"/>
        <v/>
      </c>
      <c r="AD59" s="30"/>
      <c r="AE59" s="96" t="str">
        <f t="shared" si="30"/>
        <v/>
      </c>
      <c r="AF59" s="96">
        <f t="shared" si="31"/>
        <v>100</v>
      </c>
      <c r="AG59" s="96">
        <f t="shared" si="32"/>
        <v>100</v>
      </c>
      <c r="AH59" s="96">
        <f t="shared" si="33"/>
        <v>100</v>
      </c>
      <c r="AI59" s="97">
        <f t="shared" si="21"/>
        <v>0</v>
      </c>
      <c r="AJ59" s="97" t="str">
        <f t="shared" si="34"/>
        <v/>
      </c>
      <c r="AK59" s="97">
        <f t="shared" si="35"/>
        <v>100</v>
      </c>
      <c r="AL59" s="98">
        <f t="shared" si="36"/>
        <v>0</v>
      </c>
      <c r="AM59" s="97" t="str">
        <f t="shared" si="22"/>
        <v/>
      </c>
    </row>
    <row r="60" spans="1:39" ht="12.75" customHeight="1" x14ac:dyDescent="0.2">
      <c r="A60" s="52">
        <v>49</v>
      </c>
      <c r="B60" s="57" t="s">
        <v>180</v>
      </c>
      <c r="C60" s="47"/>
      <c r="D60" s="30"/>
      <c r="E60" s="30"/>
      <c r="F60" s="30"/>
      <c r="G60" s="30"/>
      <c r="H60" s="30"/>
      <c r="I60" s="96" t="str">
        <f t="shared" si="19"/>
        <v/>
      </c>
      <c r="J60" s="95">
        <f t="shared" si="23"/>
        <v>0</v>
      </c>
      <c r="K60" s="30"/>
      <c r="L60" s="30"/>
      <c r="M60" s="95">
        <f t="shared" si="24"/>
        <v>0</v>
      </c>
      <c r="N60" s="30"/>
      <c r="O60" s="30"/>
      <c r="P60" s="30"/>
      <c r="Q60" s="96" t="str">
        <f t="shared" si="20"/>
        <v/>
      </c>
      <c r="R60" s="30"/>
      <c r="S60" s="30"/>
      <c r="T60" s="30"/>
      <c r="U60" s="96" t="str">
        <f t="shared" si="25"/>
        <v/>
      </c>
      <c r="V60" s="96" t="str">
        <f t="shared" si="26"/>
        <v/>
      </c>
      <c r="W60" s="95">
        <f t="shared" si="2"/>
        <v>0</v>
      </c>
      <c r="X60" s="30"/>
      <c r="Y60" s="96" t="str">
        <f t="shared" si="27"/>
        <v/>
      </c>
      <c r="Z60" s="30"/>
      <c r="AA60" s="96" t="str">
        <f t="shared" si="28"/>
        <v/>
      </c>
      <c r="AB60" s="30"/>
      <c r="AC60" s="96" t="str">
        <f t="shared" si="29"/>
        <v/>
      </c>
      <c r="AD60" s="30"/>
      <c r="AE60" s="96" t="str">
        <f t="shared" si="30"/>
        <v/>
      </c>
      <c r="AF60" s="96" t="str">
        <f t="shared" si="31"/>
        <v/>
      </c>
      <c r="AG60" s="96" t="str">
        <f t="shared" si="32"/>
        <v/>
      </c>
      <c r="AH60" s="96" t="str">
        <f t="shared" si="33"/>
        <v/>
      </c>
      <c r="AI60" s="97" t="str">
        <f t="shared" si="21"/>
        <v/>
      </c>
      <c r="AJ60" s="97" t="str">
        <f t="shared" si="34"/>
        <v/>
      </c>
      <c r="AK60" s="97" t="str">
        <f t="shared" si="35"/>
        <v/>
      </c>
      <c r="AL60" s="98" t="str">
        <f t="shared" si="36"/>
        <v/>
      </c>
      <c r="AM60" s="97" t="str">
        <f t="shared" si="22"/>
        <v/>
      </c>
    </row>
    <row r="61" spans="1:39" ht="12.75" customHeight="1" x14ac:dyDescent="0.2">
      <c r="A61" s="52">
        <v>50</v>
      </c>
      <c r="B61" s="56" t="s">
        <v>199</v>
      </c>
      <c r="C61" s="47">
        <v>0</v>
      </c>
      <c r="D61" s="30">
        <v>1</v>
      </c>
      <c r="E61" s="30"/>
      <c r="F61" s="30"/>
      <c r="G61" s="30">
        <v>1</v>
      </c>
      <c r="H61" s="30">
        <v>1</v>
      </c>
      <c r="I61" s="96" t="str">
        <f t="shared" si="19"/>
        <v/>
      </c>
      <c r="J61" s="95">
        <f t="shared" si="23"/>
        <v>2</v>
      </c>
      <c r="K61" s="30"/>
      <c r="L61" s="30">
        <v>1</v>
      </c>
      <c r="M61" s="95">
        <f t="shared" si="24"/>
        <v>1</v>
      </c>
      <c r="N61" s="30"/>
      <c r="O61" s="30"/>
      <c r="P61" s="30"/>
      <c r="Q61" s="96" t="str">
        <f t="shared" si="20"/>
        <v/>
      </c>
      <c r="R61" s="30">
        <v>1</v>
      </c>
      <c r="S61" s="30"/>
      <c r="T61" s="30"/>
      <c r="U61" s="96" t="str">
        <f t="shared" si="25"/>
        <v/>
      </c>
      <c r="V61" s="96" t="str">
        <f t="shared" si="26"/>
        <v/>
      </c>
      <c r="W61" s="95">
        <f t="shared" si="2"/>
        <v>0</v>
      </c>
      <c r="X61" s="30"/>
      <c r="Y61" s="96" t="str">
        <f t="shared" si="27"/>
        <v/>
      </c>
      <c r="Z61" s="30"/>
      <c r="AA61" s="96" t="str">
        <f t="shared" si="28"/>
        <v/>
      </c>
      <c r="AB61" s="30"/>
      <c r="AC61" s="96" t="str">
        <f t="shared" si="29"/>
        <v/>
      </c>
      <c r="AD61" s="30"/>
      <c r="AE61" s="96" t="str">
        <f t="shared" si="30"/>
        <v/>
      </c>
      <c r="AF61" s="96">
        <f t="shared" si="31"/>
        <v>100</v>
      </c>
      <c r="AG61" s="96">
        <f t="shared" si="32"/>
        <v>50</v>
      </c>
      <c r="AH61" s="96">
        <f t="shared" si="33"/>
        <v>100</v>
      </c>
      <c r="AI61" s="97">
        <f t="shared" si="21"/>
        <v>12</v>
      </c>
      <c r="AJ61" s="97" t="str">
        <f t="shared" si="34"/>
        <v/>
      </c>
      <c r="AK61" s="97">
        <f t="shared" si="35"/>
        <v>100</v>
      </c>
      <c r="AL61" s="98">
        <f t="shared" si="36"/>
        <v>0</v>
      </c>
      <c r="AM61" s="97" t="str">
        <f t="shared" si="22"/>
        <v/>
      </c>
    </row>
    <row r="62" spans="1:39" ht="12.75" customHeight="1" x14ac:dyDescent="0.2">
      <c r="A62" s="52">
        <v>51</v>
      </c>
      <c r="B62" s="56" t="s">
        <v>193</v>
      </c>
      <c r="C62" s="47"/>
      <c r="D62" s="30"/>
      <c r="E62" s="30"/>
      <c r="F62" s="30"/>
      <c r="G62" s="30"/>
      <c r="H62" s="30"/>
      <c r="I62" s="96" t="str">
        <f t="shared" si="19"/>
        <v/>
      </c>
      <c r="J62" s="95">
        <f>D62+G62</f>
        <v>0</v>
      </c>
      <c r="K62" s="30"/>
      <c r="L62" s="30"/>
      <c r="M62" s="95">
        <f>K62+L62</f>
        <v>0</v>
      </c>
      <c r="N62" s="30"/>
      <c r="O62" s="30"/>
      <c r="P62" s="30"/>
      <c r="Q62" s="96" t="str">
        <f t="shared" si="20"/>
        <v/>
      </c>
      <c r="R62" s="30"/>
      <c r="S62" s="30"/>
      <c r="T62" s="30"/>
      <c r="U62" s="96" t="str">
        <f>IF((C62=0),"",(R62/C62))</f>
        <v/>
      </c>
      <c r="V62" s="96" t="str">
        <f>IF((C62=0),"",(S62/C62))</f>
        <v/>
      </c>
      <c r="W62" s="95">
        <f t="shared" si="2"/>
        <v>0</v>
      </c>
      <c r="X62" s="30"/>
      <c r="Y62" s="96" t="str">
        <f>IF((W62=0),"",((X62/W62)*100))</f>
        <v/>
      </c>
      <c r="Z62" s="30"/>
      <c r="AA62" s="96" t="str">
        <f>IF((W62=0),"",((Z62/W62)*100))</f>
        <v/>
      </c>
      <c r="AB62" s="30"/>
      <c r="AC62" s="96" t="str">
        <f>IF((W62=0),"",((AB62/W62)*100))</f>
        <v/>
      </c>
      <c r="AD62" s="30"/>
      <c r="AE62" s="96" t="str">
        <f>IF((W62=0),"",((AD62/W62)*100))</f>
        <v/>
      </c>
      <c r="AF62" s="96" t="str">
        <f>IF((G62=0),"",((M62/G62)*100))</f>
        <v/>
      </c>
      <c r="AG62" s="96" t="str">
        <f>IF((J62=0),"",((M62/J62)*100))</f>
        <v/>
      </c>
      <c r="AH62" s="96" t="str">
        <f>IF((M62=0),"",((((M62-Z62)-AB62)/M62)*100))</f>
        <v/>
      </c>
      <c r="AI62" s="97" t="str">
        <f t="shared" si="21"/>
        <v/>
      </c>
      <c r="AJ62" s="97" t="str">
        <f>IF((K62=0),"",((K62/M62)*100))</f>
        <v/>
      </c>
      <c r="AK62" s="97" t="str">
        <f>IF((L62=0),"",((L62/M62)*100))</f>
        <v/>
      </c>
      <c r="AL62" s="98" t="str">
        <f>IF((M62=0),"",((P62/M62)*100))</f>
        <v/>
      </c>
      <c r="AM62" s="97" t="str">
        <f t="shared" si="22"/>
        <v/>
      </c>
    </row>
    <row r="63" spans="1:39" ht="12.75" customHeight="1" x14ac:dyDescent="0.2">
      <c r="A63" s="52">
        <v>52</v>
      </c>
      <c r="B63" s="56" t="s">
        <v>194</v>
      </c>
      <c r="C63" s="47"/>
      <c r="D63" s="30"/>
      <c r="E63" s="30"/>
      <c r="F63" s="30"/>
      <c r="G63" s="30"/>
      <c r="H63" s="30"/>
      <c r="I63" s="96" t="str">
        <f t="shared" si="19"/>
        <v/>
      </c>
      <c r="J63" s="95">
        <f>D63+G63</f>
        <v>0</v>
      </c>
      <c r="K63" s="30"/>
      <c r="L63" s="30"/>
      <c r="M63" s="95">
        <f>K63+L63</f>
        <v>0</v>
      </c>
      <c r="N63" s="30"/>
      <c r="O63" s="30"/>
      <c r="P63" s="30"/>
      <c r="Q63" s="96" t="str">
        <f t="shared" si="20"/>
        <v/>
      </c>
      <c r="R63" s="30"/>
      <c r="S63" s="30"/>
      <c r="T63" s="30"/>
      <c r="U63" s="96" t="str">
        <f>IF((C63=0),"",(R63/C63))</f>
        <v/>
      </c>
      <c r="V63" s="96" t="str">
        <f>IF((C63=0),"",(S63/C63))</f>
        <v/>
      </c>
      <c r="W63" s="95">
        <f t="shared" si="2"/>
        <v>0</v>
      </c>
      <c r="X63" s="30"/>
      <c r="Y63" s="96" t="str">
        <f>IF((W63=0),"",((X63/W63)*100))</f>
        <v/>
      </c>
      <c r="Z63" s="30"/>
      <c r="AA63" s="96" t="str">
        <f>IF((W63=0),"",((Z63/W63)*100))</f>
        <v/>
      </c>
      <c r="AB63" s="30"/>
      <c r="AC63" s="96" t="str">
        <f>IF((W63=0),"",((AB63/W63)*100))</f>
        <v/>
      </c>
      <c r="AD63" s="30"/>
      <c r="AE63" s="96" t="str">
        <f>IF((W63=0),"",((AD63/W63)*100))</f>
        <v/>
      </c>
      <c r="AF63" s="96" t="str">
        <f>IF((G63=0),"",((M63/G63)*100))</f>
        <v/>
      </c>
      <c r="AG63" s="96" t="str">
        <f>IF((J63=0),"",((M63/J63)*100))</f>
        <v/>
      </c>
      <c r="AH63" s="96" t="str">
        <f>IF((M63=0),"",((((M63-Z63)-AB63)/M63)*100))</f>
        <v/>
      </c>
      <c r="AI63" s="97" t="str">
        <f t="shared" si="21"/>
        <v/>
      </c>
      <c r="AJ63" s="97" t="str">
        <f>IF((K63=0),"",((K63/M63)*100))</f>
        <v/>
      </c>
      <c r="AK63" s="97" t="str">
        <f>IF((L63=0),"",((L63/M63)*100))</f>
        <v/>
      </c>
      <c r="AL63" s="98" t="str">
        <f>IF((M63=0),"",((P63/M63)*100))</f>
        <v/>
      </c>
      <c r="AM63" s="97" t="str">
        <f t="shared" si="22"/>
        <v/>
      </c>
    </row>
    <row r="64" spans="1:39" ht="12.75" customHeight="1" x14ac:dyDescent="0.2">
      <c r="A64" s="52">
        <v>53</v>
      </c>
      <c r="B64" s="56" t="s">
        <v>195</v>
      </c>
      <c r="C64" s="47"/>
      <c r="D64" s="30"/>
      <c r="E64" s="30"/>
      <c r="F64" s="30"/>
      <c r="G64" s="30"/>
      <c r="H64" s="30"/>
      <c r="I64" s="96" t="str">
        <f t="shared" si="19"/>
        <v/>
      </c>
      <c r="J64" s="95">
        <f>D64+G64</f>
        <v>0</v>
      </c>
      <c r="K64" s="30"/>
      <c r="L64" s="30"/>
      <c r="M64" s="95">
        <f>K64+L64</f>
        <v>0</v>
      </c>
      <c r="N64" s="30"/>
      <c r="O64" s="30"/>
      <c r="P64" s="30"/>
      <c r="Q64" s="96" t="str">
        <f t="shared" si="20"/>
        <v/>
      </c>
      <c r="R64" s="30"/>
      <c r="S64" s="30"/>
      <c r="T64" s="30"/>
      <c r="U64" s="96" t="str">
        <f>IF((C64=0),"",(R64/C64))</f>
        <v/>
      </c>
      <c r="V64" s="96" t="str">
        <f>IF((C64=0),"",(S64/C64))</f>
        <v/>
      </c>
      <c r="W64" s="95">
        <f t="shared" si="2"/>
        <v>0</v>
      </c>
      <c r="X64" s="30"/>
      <c r="Y64" s="96" t="str">
        <f>IF((W64=0),"",((X64/W64)*100))</f>
        <v/>
      </c>
      <c r="Z64" s="30"/>
      <c r="AA64" s="96" t="str">
        <f>IF((W64=0),"",((Z64/W64)*100))</f>
        <v/>
      </c>
      <c r="AB64" s="30"/>
      <c r="AC64" s="96" t="str">
        <f>IF((W64=0),"",((AB64/W64)*100))</f>
        <v/>
      </c>
      <c r="AD64" s="30"/>
      <c r="AE64" s="96" t="str">
        <f>IF((W64=0),"",((AD64/W64)*100))</f>
        <v/>
      </c>
      <c r="AF64" s="96" t="str">
        <f>IF((G64=0),"",((M64/G64)*100))</f>
        <v/>
      </c>
      <c r="AG64" s="96" t="str">
        <f>IF((J64=0),"",((M64/J64)*100))</f>
        <v/>
      </c>
      <c r="AH64" s="96" t="str">
        <f>IF((M64=0),"",((((M64-Z64)-AB64)/M64)*100))</f>
        <v/>
      </c>
      <c r="AI64" s="97" t="str">
        <f t="shared" si="21"/>
        <v/>
      </c>
      <c r="AJ64" s="97" t="str">
        <f>IF((K64=0),"",((K64/M64)*100))</f>
        <v/>
      </c>
      <c r="AK64" s="97" t="str">
        <f>IF((L64=0),"",((L64/M64)*100))</f>
        <v/>
      </c>
      <c r="AL64" s="98" t="str">
        <f>IF((M64=0),"",((P64/M64)*100))</f>
        <v/>
      </c>
      <c r="AM64" s="97" t="str">
        <f t="shared" si="22"/>
        <v/>
      </c>
    </row>
    <row r="65" spans="1:39" ht="12.75" customHeight="1" x14ac:dyDescent="0.2">
      <c r="A65" s="52">
        <v>54</v>
      </c>
      <c r="B65" s="56" t="s">
        <v>182</v>
      </c>
      <c r="C65" s="47"/>
      <c r="D65" s="30"/>
      <c r="E65" s="30"/>
      <c r="F65" s="30"/>
      <c r="G65" s="30"/>
      <c r="H65" s="30"/>
      <c r="I65" s="96" t="str">
        <f t="shared" si="19"/>
        <v/>
      </c>
      <c r="J65" s="95">
        <f t="shared" ref="J65:J75" si="37">D65+G65</f>
        <v>0</v>
      </c>
      <c r="K65" s="30"/>
      <c r="L65" s="30"/>
      <c r="M65" s="95">
        <f t="shared" ref="M65:M75" si="38">K65+L65</f>
        <v>0</v>
      </c>
      <c r="N65" s="30"/>
      <c r="O65" s="30"/>
      <c r="P65" s="30"/>
      <c r="Q65" s="96" t="str">
        <f t="shared" si="20"/>
        <v/>
      </c>
      <c r="R65" s="30"/>
      <c r="S65" s="30"/>
      <c r="T65" s="30"/>
      <c r="U65" s="96" t="str">
        <f t="shared" ref="U65:U75" si="39">IF((C65=0),"",(R65/C65))</f>
        <v/>
      </c>
      <c r="V65" s="96" t="str">
        <f t="shared" ref="V65:V75" si="40">IF((C65=0),"",(S65/C65))</f>
        <v/>
      </c>
      <c r="W65" s="95">
        <f t="shared" si="2"/>
        <v>0</v>
      </c>
      <c r="X65" s="30"/>
      <c r="Y65" s="96" t="str">
        <f t="shared" ref="Y65:Y75" si="41">IF((W65=0),"",((X65/W65)*100))</f>
        <v/>
      </c>
      <c r="Z65" s="30"/>
      <c r="AA65" s="96" t="str">
        <f t="shared" ref="AA65:AA75" si="42">IF((W65=0),"",((Z65/W65)*100))</f>
        <v/>
      </c>
      <c r="AB65" s="30"/>
      <c r="AC65" s="96" t="str">
        <f t="shared" ref="AC65:AC75" si="43">IF((W65=0),"",((AB65/W65)*100))</f>
        <v/>
      </c>
      <c r="AD65" s="30"/>
      <c r="AE65" s="96" t="str">
        <f t="shared" ref="AE65:AE75" si="44">IF((W65=0),"",((AD65/W65)*100))</f>
        <v/>
      </c>
      <c r="AF65" s="96" t="str">
        <f t="shared" ref="AF65:AF75" si="45">IF((G65=0),"",((M65/G65)*100))</f>
        <v/>
      </c>
      <c r="AG65" s="96" t="str">
        <f t="shared" ref="AG65:AG75" si="46">IF((J65=0),"",((M65/J65)*100))</f>
        <v/>
      </c>
      <c r="AH65" s="96" t="str">
        <f t="shared" ref="AH65:AH75" si="47">IF((M65=0),"",((((M65-Z65)-AB65)/M65)*100))</f>
        <v/>
      </c>
      <c r="AI65" s="97" t="str">
        <f t="shared" si="21"/>
        <v/>
      </c>
      <c r="AJ65" s="97" t="str">
        <f t="shared" ref="AJ65:AJ75" si="48">IF((K65=0),"",((K65/M65)*100))</f>
        <v/>
      </c>
      <c r="AK65" s="97" t="str">
        <f t="shared" ref="AK65:AK75" si="49">IF((L65=0),"",((L65/M65)*100))</f>
        <v/>
      </c>
      <c r="AL65" s="98" t="str">
        <f t="shared" ref="AL65:AL75" si="50">IF((M65=0),"",((P65/M65)*100))</f>
        <v/>
      </c>
      <c r="AM65" s="97" t="str">
        <f t="shared" si="22"/>
        <v/>
      </c>
    </row>
    <row r="66" spans="1:39" ht="12.75" customHeight="1" x14ac:dyDescent="0.2">
      <c r="A66" s="52">
        <v>55</v>
      </c>
      <c r="B66" s="56" t="s">
        <v>183</v>
      </c>
      <c r="C66" s="47">
        <v>0</v>
      </c>
      <c r="D66" s="30"/>
      <c r="E66" s="30"/>
      <c r="F66" s="30"/>
      <c r="G66" s="30">
        <v>15</v>
      </c>
      <c r="H66" s="30">
        <v>15</v>
      </c>
      <c r="I66" s="96" t="str">
        <f t="shared" si="19"/>
        <v/>
      </c>
      <c r="J66" s="95">
        <f t="shared" si="37"/>
        <v>15</v>
      </c>
      <c r="K66" s="30">
        <v>15</v>
      </c>
      <c r="L66" s="30"/>
      <c r="M66" s="95">
        <f t="shared" si="38"/>
        <v>15</v>
      </c>
      <c r="N66" s="30"/>
      <c r="O66" s="30"/>
      <c r="P66" s="30"/>
      <c r="Q66" s="96" t="str">
        <f t="shared" si="20"/>
        <v/>
      </c>
      <c r="R66" s="30"/>
      <c r="S66" s="30"/>
      <c r="T66" s="30"/>
      <c r="U66" s="96" t="str">
        <f t="shared" si="39"/>
        <v/>
      </c>
      <c r="V66" s="96" t="str">
        <f t="shared" si="40"/>
        <v/>
      </c>
      <c r="W66" s="95">
        <f t="shared" si="2"/>
        <v>0</v>
      </c>
      <c r="X66" s="30"/>
      <c r="Y66" s="96" t="str">
        <f t="shared" si="41"/>
        <v/>
      </c>
      <c r="Z66" s="30"/>
      <c r="AA66" s="96" t="str">
        <f t="shared" si="42"/>
        <v/>
      </c>
      <c r="AB66" s="30"/>
      <c r="AC66" s="96" t="str">
        <f t="shared" si="43"/>
        <v/>
      </c>
      <c r="AD66" s="30"/>
      <c r="AE66" s="96" t="str">
        <f t="shared" si="44"/>
        <v/>
      </c>
      <c r="AF66" s="96">
        <f t="shared" si="45"/>
        <v>100</v>
      </c>
      <c r="AG66" s="96">
        <f t="shared" si="46"/>
        <v>100</v>
      </c>
      <c r="AH66" s="96">
        <f t="shared" si="47"/>
        <v>100</v>
      </c>
      <c r="AI66" s="97">
        <f t="shared" si="21"/>
        <v>0</v>
      </c>
      <c r="AJ66" s="97">
        <f t="shared" si="48"/>
        <v>100</v>
      </c>
      <c r="AK66" s="97" t="str">
        <f t="shared" si="49"/>
        <v/>
      </c>
      <c r="AL66" s="98">
        <f t="shared" si="50"/>
        <v>0</v>
      </c>
      <c r="AM66" s="97" t="str">
        <f t="shared" si="22"/>
        <v/>
      </c>
    </row>
    <row r="67" spans="1:39" ht="12.75" customHeight="1" x14ac:dyDescent="0.2">
      <c r="A67" s="52">
        <v>56</v>
      </c>
      <c r="B67" s="56" t="s">
        <v>184</v>
      </c>
      <c r="C67" s="47">
        <v>0</v>
      </c>
      <c r="D67" s="30"/>
      <c r="E67" s="30"/>
      <c r="F67" s="30"/>
      <c r="G67" s="30">
        <v>4</v>
      </c>
      <c r="H67" s="30">
        <v>4</v>
      </c>
      <c r="I67" s="96" t="str">
        <f t="shared" si="19"/>
        <v/>
      </c>
      <c r="J67" s="95">
        <f t="shared" si="37"/>
        <v>4</v>
      </c>
      <c r="K67" s="30"/>
      <c r="L67" s="30">
        <v>4</v>
      </c>
      <c r="M67" s="95">
        <f t="shared" si="38"/>
        <v>4</v>
      </c>
      <c r="N67" s="30"/>
      <c r="O67" s="30"/>
      <c r="P67" s="30"/>
      <c r="Q67" s="96" t="str">
        <f t="shared" si="20"/>
        <v/>
      </c>
      <c r="R67" s="30"/>
      <c r="S67" s="30"/>
      <c r="T67" s="30"/>
      <c r="U67" s="96" t="str">
        <f t="shared" si="39"/>
        <v/>
      </c>
      <c r="V67" s="96" t="str">
        <f t="shared" si="40"/>
        <v/>
      </c>
      <c r="W67" s="95">
        <f t="shared" si="2"/>
        <v>0</v>
      </c>
      <c r="X67" s="30"/>
      <c r="Y67" s="96" t="str">
        <f t="shared" si="41"/>
        <v/>
      </c>
      <c r="Z67" s="30"/>
      <c r="AA67" s="96" t="str">
        <f t="shared" si="42"/>
        <v/>
      </c>
      <c r="AB67" s="30"/>
      <c r="AC67" s="96" t="str">
        <f t="shared" si="43"/>
        <v/>
      </c>
      <c r="AD67" s="30"/>
      <c r="AE67" s="96" t="str">
        <f t="shared" si="44"/>
        <v/>
      </c>
      <c r="AF67" s="96">
        <f t="shared" si="45"/>
        <v>100</v>
      </c>
      <c r="AG67" s="96">
        <f t="shared" si="46"/>
        <v>100</v>
      </c>
      <c r="AH67" s="96">
        <f t="shared" si="47"/>
        <v>100</v>
      </c>
      <c r="AI67" s="97">
        <f t="shared" si="21"/>
        <v>0</v>
      </c>
      <c r="AJ67" s="97" t="str">
        <f t="shared" si="48"/>
        <v/>
      </c>
      <c r="AK67" s="97">
        <f t="shared" si="49"/>
        <v>100</v>
      </c>
      <c r="AL67" s="98">
        <f t="shared" si="50"/>
        <v>0</v>
      </c>
      <c r="AM67" s="97" t="str">
        <f t="shared" si="22"/>
        <v/>
      </c>
    </row>
    <row r="68" spans="1:39" ht="12.75" customHeight="1" x14ac:dyDescent="0.2">
      <c r="A68" s="52">
        <v>57</v>
      </c>
      <c r="B68" s="56" t="s">
        <v>185</v>
      </c>
      <c r="C68" s="47"/>
      <c r="D68" s="30"/>
      <c r="E68" s="30"/>
      <c r="F68" s="30"/>
      <c r="G68" s="30"/>
      <c r="H68" s="30"/>
      <c r="I68" s="96" t="str">
        <f t="shared" si="19"/>
        <v/>
      </c>
      <c r="J68" s="95">
        <f t="shared" si="37"/>
        <v>0</v>
      </c>
      <c r="K68" s="30"/>
      <c r="L68" s="30"/>
      <c r="M68" s="95">
        <f t="shared" si="38"/>
        <v>0</v>
      </c>
      <c r="N68" s="30"/>
      <c r="O68" s="30"/>
      <c r="P68" s="30"/>
      <c r="Q68" s="96" t="str">
        <f t="shared" si="20"/>
        <v/>
      </c>
      <c r="R68" s="30"/>
      <c r="S68" s="30"/>
      <c r="T68" s="30"/>
      <c r="U68" s="96" t="str">
        <f t="shared" si="39"/>
        <v/>
      </c>
      <c r="V68" s="96" t="str">
        <f t="shared" si="40"/>
        <v/>
      </c>
      <c r="W68" s="95">
        <f t="shared" si="2"/>
        <v>0</v>
      </c>
      <c r="X68" s="30"/>
      <c r="Y68" s="96" t="str">
        <f t="shared" si="41"/>
        <v/>
      </c>
      <c r="Z68" s="30"/>
      <c r="AA68" s="96" t="str">
        <f t="shared" si="42"/>
        <v/>
      </c>
      <c r="AB68" s="30"/>
      <c r="AC68" s="96" t="str">
        <f t="shared" si="43"/>
        <v/>
      </c>
      <c r="AD68" s="30"/>
      <c r="AE68" s="96" t="str">
        <f t="shared" si="44"/>
        <v/>
      </c>
      <c r="AF68" s="96" t="str">
        <f t="shared" si="45"/>
        <v/>
      </c>
      <c r="AG68" s="96" t="str">
        <f t="shared" si="46"/>
        <v/>
      </c>
      <c r="AH68" s="96" t="str">
        <f t="shared" si="47"/>
        <v/>
      </c>
      <c r="AI68" s="97" t="str">
        <f t="shared" si="21"/>
        <v/>
      </c>
      <c r="AJ68" s="97" t="str">
        <f t="shared" si="48"/>
        <v/>
      </c>
      <c r="AK68" s="97" t="str">
        <f t="shared" si="49"/>
        <v/>
      </c>
      <c r="AL68" s="98" t="str">
        <f t="shared" si="50"/>
        <v/>
      </c>
      <c r="AM68" s="97" t="str">
        <f t="shared" si="22"/>
        <v/>
      </c>
    </row>
    <row r="69" spans="1:39" ht="12.75" customHeight="1" x14ac:dyDescent="0.2">
      <c r="A69" s="52">
        <v>58</v>
      </c>
      <c r="B69" s="56" t="s">
        <v>186</v>
      </c>
      <c r="C69" s="47"/>
      <c r="D69" s="30"/>
      <c r="E69" s="30"/>
      <c r="F69" s="30"/>
      <c r="G69" s="30"/>
      <c r="H69" s="30"/>
      <c r="I69" s="96" t="str">
        <f t="shared" si="19"/>
        <v/>
      </c>
      <c r="J69" s="95">
        <f t="shared" si="37"/>
        <v>0</v>
      </c>
      <c r="K69" s="30"/>
      <c r="L69" s="30"/>
      <c r="M69" s="95">
        <f t="shared" si="38"/>
        <v>0</v>
      </c>
      <c r="N69" s="30"/>
      <c r="O69" s="30"/>
      <c r="P69" s="30"/>
      <c r="Q69" s="96" t="str">
        <f t="shared" si="20"/>
        <v/>
      </c>
      <c r="R69" s="30"/>
      <c r="S69" s="30"/>
      <c r="T69" s="30"/>
      <c r="U69" s="96" t="str">
        <f t="shared" si="39"/>
        <v/>
      </c>
      <c r="V69" s="96" t="str">
        <f t="shared" si="40"/>
        <v/>
      </c>
      <c r="W69" s="95">
        <f t="shared" si="2"/>
        <v>0</v>
      </c>
      <c r="X69" s="30"/>
      <c r="Y69" s="96" t="str">
        <f t="shared" si="41"/>
        <v/>
      </c>
      <c r="Z69" s="30"/>
      <c r="AA69" s="96" t="str">
        <f t="shared" si="42"/>
        <v/>
      </c>
      <c r="AB69" s="30"/>
      <c r="AC69" s="96" t="str">
        <f t="shared" si="43"/>
        <v/>
      </c>
      <c r="AD69" s="30"/>
      <c r="AE69" s="96" t="str">
        <f t="shared" si="44"/>
        <v/>
      </c>
      <c r="AF69" s="96" t="str">
        <f t="shared" si="45"/>
        <v/>
      </c>
      <c r="AG69" s="96" t="str">
        <f t="shared" si="46"/>
        <v/>
      </c>
      <c r="AH69" s="96" t="str">
        <f t="shared" si="47"/>
        <v/>
      </c>
      <c r="AI69" s="97" t="str">
        <f t="shared" si="21"/>
        <v/>
      </c>
      <c r="AJ69" s="97" t="str">
        <f t="shared" si="48"/>
        <v/>
      </c>
      <c r="AK69" s="97" t="str">
        <f t="shared" si="49"/>
        <v/>
      </c>
      <c r="AL69" s="98" t="str">
        <f t="shared" si="50"/>
        <v/>
      </c>
      <c r="AM69" s="97" t="str">
        <f t="shared" si="22"/>
        <v/>
      </c>
    </row>
    <row r="70" spans="1:39" ht="12.75" customHeight="1" x14ac:dyDescent="0.2">
      <c r="A70" s="52">
        <v>59</v>
      </c>
      <c r="B70" s="56" t="s">
        <v>187</v>
      </c>
      <c r="C70" s="47"/>
      <c r="D70" s="30"/>
      <c r="E70" s="30"/>
      <c r="F70" s="30"/>
      <c r="G70" s="30"/>
      <c r="H70" s="30"/>
      <c r="I70" s="96" t="str">
        <f t="shared" si="19"/>
        <v/>
      </c>
      <c r="J70" s="95">
        <f t="shared" si="37"/>
        <v>0</v>
      </c>
      <c r="K70" s="30"/>
      <c r="L70" s="30"/>
      <c r="M70" s="95">
        <f t="shared" si="38"/>
        <v>0</v>
      </c>
      <c r="N70" s="30"/>
      <c r="O70" s="30"/>
      <c r="P70" s="30"/>
      <c r="Q70" s="96" t="str">
        <f t="shared" si="20"/>
        <v/>
      </c>
      <c r="R70" s="30"/>
      <c r="S70" s="30"/>
      <c r="T70" s="30"/>
      <c r="U70" s="96" t="str">
        <f t="shared" si="39"/>
        <v/>
      </c>
      <c r="V70" s="96" t="str">
        <f t="shared" si="40"/>
        <v/>
      </c>
      <c r="W70" s="95">
        <f t="shared" ref="W70:W100" si="51">X70+Z70+AB70+AD70</f>
        <v>0</v>
      </c>
      <c r="X70" s="30"/>
      <c r="Y70" s="96" t="str">
        <f t="shared" si="41"/>
        <v/>
      </c>
      <c r="Z70" s="30"/>
      <c r="AA70" s="96" t="str">
        <f t="shared" si="42"/>
        <v/>
      </c>
      <c r="AB70" s="30"/>
      <c r="AC70" s="96" t="str">
        <f t="shared" si="43"/>
        <v/>
      </c>
      <c r="AD70" s="30"/>
      <c r="AE70" s="96" t="str">
        <f t="shared" si="44"/>
        <v/>
      </c>
      <c r="AF70" s="96" t="str">
        <f t="shared" si="45"/>
        <v/>
      </c>
      <c r="AG70" s="96" t="str">
        <f t="shared" si="46"/>
        <v/>
      </c>
      <c r="AH70" s="96" t="str">
        <f t="shared" si="47"/>
        <v/>
      </c>
      <c r="AI70" s="97" t="str">
        <f t="shared" si="21"/>
        <v/>
      </c>
      <c r="AJ70" s="97" t="str">
        <f t="shared" si="48"/>
        <v/>
      </c>
      <c r="AK70" s="97" t="str">
        <f t="shared" si="49"/>
        <v/>
      </c>
      <c r="AL70" s="98" t="str">
        <f t="shared" si="50"/>
        <v/>
      </c>
      <c r="AM70" s="97" t="str">
        <f t="shared" si="22"/>
        <v/>
      </c>
    </row>
    <row r="71" spans="1:39" ht="12.75" customHeight="1" x14ac:dyDescent="0.2">
      <c r="A71" s="52">
        <v>60</v>
      </c>
      <c r="B71" s="56" t="s">
        <v>188</v>
      </c>
      <c r="C71" s="47"/>
      <c r="D71" s="30"/>
      <c r="E71" s="30"/>
      <c r="F71" s="30"/>
      <c r="G71" s="30"/>
      <c r="H71" s="30"/>
      <c r="I71" s="96" t="str">
        <f t="shared" si="19"/>
        <v/>
      </c>
      <c r="J71" s="95">
        <f t="shared" si="37"/>
        <v>0</v>
      </c>
      <c r="K71" s="30"/>
      <c r="L71" s="30"/>
      <c r="M71" s="95">
        <f t="shared" si="38"/>
        <v>0</v>
      </c>
      <c r="N71" s="30"/>
      <c r="O71" s="30"/>
      <c r="P71" s="30"/>
      <c r="Q71" s="96" t="str">
        <f t="shared" si="20"/>
        <v/>
      </c>
      <c r="R71" s="30"/>
      <c r="S71" s="30"/>
      <c r="T71" s="30"/>
      <c r="U71" s="96" t="str">
        <f t="shared" si="39"/>
        <v/>
      </c>
      <c r="V71" s="96" t="str">
        <f t="shared" si="40"/>
        <v/>
      </c>
      <c r="W71" s="95">
        <f t="shared" si="51"/>
        <v>0</v>
      </c>
      <c r="X71" s="30"/>
      <c r="Y71" s="96" t="str">
        <f t="shared" si="41"/>
        <v/>
      </c>
      <c r="Z71" s="30"/>
      <c r="AA71" s="96" t="str">
        <f t="shared" si="42"/>
        <v/>
      </c>
      <c r="AB71" s="30"/>
      <c r="AC71" s="96" t="str">
        <f t="shared" si="43"/>
        <v/>
      </c>
      <c r="AD71" s="30"/>
      <c r="AE71" s="96" t="str">
        <f t="shared" si="44"/>
        <v/>
      </c>
      <c r="AF71" s="96" t="str">
        <f t="shared" si="45"/>
        <v/>
      </c>
      <c r="AG71" s="96" t="str">
        <f t="shared" si="46"/>
        <v/>
      </c>
      <c r="AH71" s="96" t="str">
        <f t="shared" si="47"/>
        <v/>
      </c>
      <c r="AI71" s="97" t="str">
        <f t="shared" si="21"/>
        <v/>
      </c>
      <c r="AJ71" s="97" t="str">
        <f t="shared" si="48"/>
        <v/>
      </c>
      <c r="AK71" s="97" t="str">
        <f t="shared" si="49"/>
        <v/>
      </c>
      <c r="AL71" s="98" t="str">
        <f t="shared" si="50"/>
        <v/>
      </c>
      <c r="AM71" s="97" t="str">
        <f t="shared" si="22"/>
        <v/>
      </c>
    </row>
    <row r="72" spans="1:39" ht="12.75" customHeight="1" x14ac:dyDescent="0.2">
      <c r="A72" s="52">
        <v>61</v>
      </c>
      <c r="B72" s="56" t="s">
        <v>189</v>
      </c>
      <c r="C72" s="47"/>
      <c r="D72" s="30"/>
      <c r="E72" s="30"/>
      <c r="F72" s="30"/>
      <c r="G72" s="30"/>
      <c r="H72" s="30"/>
      <c r="I72" s="96" t="str">
        <f t="shared" ref="I72:I100" si="52">IF((C72=0),"",((G72/C72)/11))</f>
        <v/>
      </c>
      <c r="J72" s="95">
        <f t="shared" si="37"/>
        <v>0</v>
      </c>
      <c r="K72" s="30"/>
      <c r="L72" s="30"/>
      <c r="M72" s="95">
        <f t="shared" si="38"/>
        <v>0</v>
      </c>
      <c r="N72" s="30"/>
      <c r="O72" s="30"/>
      <c r="P72" s="30"/>
      <c r="Q72" s="96" t="str">
        <f t="shared" ref="Q72:Q100" si="53">IF((C72=0),"",((M72/C72)/11))</f>
        <v/>
      </c>
      <c r="R72" s="30"/>
      <c r="S72" s="30"/>
      <c r="T72" s="30"/>
      <c r="U72" s="96" t="str">
        <f t="shared" si="39"/>
        <v/>
      </c>
      <c r="V72" s="96" t="str">
        <f t="shared" si="40"/>
        <v/>
      </c>
      <c r="W72" s="95">
        <f t="shared" si="51"/>
        <v>0</v>
      </c>
      <c r="X72" s="30"/>
      <c r="Y72" s="96" t="str">
        <f t="shared" si="41"/>
        <v/>
      </c>
      <c r="Z72" s="30"/>
      <c r="AA72" s="96" t="str">
        <f t="shared" si="42"/>
        <v/>
      </c>
      <c r="AB72" s="30"/>
      <c r="AC72" s="96" t="str">
        <f t="shared" si="43"/>
        <v/>
      </c>
      <c r="AD72" s="30"/>
      <c r="AE72" s="96" t="str">
        <f t="shared" si="44"/>
        <v/>
      </c>
      <c r="AF72" s="96" t="str">
        <f t="shared" si="45"/>
        <v/>
      </c>
      <c r="AG72" s="96" t="str">
        <f t="shared" si="46"/>
        <v/>
      </c>
      <c r="AH72" s="96" t="str">
        <f t="shared" si="47"/>
        <v/>
      </c>
      <c r="AI72" s="97" t="str">
        <f t="shared" ref="AI72:AI100" si="54">IF((G72=0),"",((R72*12)/G72))</f>
        <v/>
      </c>
      <c r="AJ72" s="97" t="str">
        <f t="shared" si="48"/>
        <v/>
      </c>
      <c r="AK72" s="97" t="str">
        <f t="shared" si="49"/>
        <v/>
      </c>
      <c r="AL72" s="98" t="str">
        <f t="shared" si="50"/>
        <v/>
      </c>
      <c r="AM72" s="97" t="str">
        <f t="shared" ref="AM72:AM100" si="55">IF((C72=0),"",((J72/C72/11)))</f>
        <v/>
      </c>
    </row>
    <row r="73" spans="1:39" ht="12.75" customHeight="1" x14ac:dyDescent="0.2">
      <c r="A73" s="52">
        <v>62</v>
      </c>
      <c r="B73" s="56" t="s">
        <v>190</v>
      </c>
      <c r="C73" s="47"/>
      <c r="D73" s="30"/>
      <c r="E73" s="30"/>
      <c r="F73" s="30"/>
      <c r="G73" s="30"/>
      <c r="H73" s="30"/>
      <c r="I73" s="96" t="str">
        <f t="shared" si="52"/>
        <v/>
      </c>
      <c r="J73" s="95">
        <f t="shared" si="37"/>
        <v>0</v>
      </c>
      <c r="K73" s="30"/>
      <c r="L73" s="30"/>
      <c r="M73" s="95">
        <f t="shared" si="38"/>
        <v>0</v>
      </c>
      <c r="N73" s="30"/>
      <c r="O73" s="30"/>
      <c r="P73" s="30"/>
      <c r="Q73" s="96" t="str">
        <f t="shared" si="53"/>
        <v/>
      </c>
      <c r="R73" s="30"/>
      <c r="S73" s="30"/>
      <c r="T73" s="30"/>
      <c r="U73" s="96" t="str">
        <f t="shared" si="39"/>
        <v/>
      </c>
      <c r="V73" s="96" t="str">
        <f t="shared" si="40"/>
        <v/>
      </c>
      <c r="W73" s="95">
        <f t="shared" si="51"/>
        <v>0</v>
      </c>
      <c r="X73" s="30"/>
      <c r="Y73" s="96" t="str">
        <f t="shared" si="41"/>
        <v/>
      </c>
      <c r="Z73" s="30"/>
      <c r="AA73" s="96" t="str">
        <f t="shared" si="42"/>
        <v/>
      </c>
      <c r="AB73" s="30"/>
      <c r="AC73" s="96" t="str">
        <f t="shared" si="43"/>
        <v/>
      </c>
      <c r="AD73" s="30"/>
      <c r="AE73" s="96" t="str">
        <f t="shared" si="44"/>
        <v/>
      </c>
      <c r="AF73" s="96" t="str">
        <f t="shared" si="45"/>
        <v/>
      </c>
      <c r="AG73" s="96" t="str">
        <f t="shared" si="46"/>
        <v/>
      </c>
      <c r="AH73" s="96" t="str">
        <f t="shared" si="47"/>
        <v/>
      </c>
      <c r="AI73" s="97" t="str">
        <f t="shared" si="54"/>
        <v/>
      </c>
      <c r="AJ73" s="97" t="str">
        <f t="shared" si="48"/>
        <v/>
      </c>
      <c r="AK73" s="97" t="str">
        <f t="shared" si="49"/>
        <v/>
      </c>
      <c r="AL73" s="98" t="str">
        <f t="shared" si="50"/>
        <v/>
      </c>
      <c r="AM73" s="97" t="str">
        <f t="shared" si="55"/>
        <v/>
      </c>
    </row>
    <row r="74" spans="1:39" ht="12.75" customHeight="1" x14ac:dyDescent="0.2">
      <c r="A74" s="52">
        <v>63</v>
      </c>
      <c r="B74" s="56" t="s">
        <v>191</v>
      </c>
      <c r="C74" s="47"/>
      <c r="D74" s="30"/>
      <c r="E74" s="30"/>
      <c r="F74" s="30"/>
      <c r="G74" s="30"/>
      <c r="H74" s="30"/>
      <c r="I74" s="96" t="str">
        <f t="shared" si="52"/>
        <v/>
      </c>
      <c r="J74" s="95">
        <f t="shared" si="37"/>
        <v>0</v>
      </c>
      <c r="K74" s="30"/>
      <c r="L74" s="30"/>
      <c r="M74" s="95">
        <f t="shared" si="38"/>
        <v>0</v>
      </c>
      <c r="N74" s="30"/>
      <c r="O74" s="30"/>
      <c r="P74" s="30"/>
      <c r="Q74" s="96" t="str">
        <f t="shared" si="53"/>
        <v/>
      </c>
      <c r="R74" s="30"/>
      <c r="S74" s="30"/>
      <c r="T74" s="30"/>
      <c r="U74" s="96" t="str">
        <f t="shared" si="39"/>
        <v/>
      </c>
      <c r="V74" s="96" t="str">
        <f t="shared" si="40"/>
        <v/>
      </c>
      <c r="W74" s="95">
        <f t="shared" si="51"/>
        <v>0</v>
      </c>
      <c r="X74" s="30"/>
      <c r="Y74" s="96" t="str">
        <f t="shared" si="41"/>
        <v/>
      </c>
      <c r="Z74" s="30"/>
      <c r="AA74" s="96" t="str">
        <f t="shared" si="42"/>
        <v/>
      </c>
      <c r="AB74" s="30"/>
      <c r="AC74" s="96" t="str">
        <f t="shared" si="43"/>
        <v/>
      </c>
      <c r="AD74" s="30"/>
      <c r="AE74" s="96" t="str">
        <f t="shared" si="44"/>
        <v/>
      </c>
      <c r="AF74" s="96" t="str">
        <f t="shared" si="45"/>
        <v/>
      </c>
      <c r="AG74" s="96" t="str">
        <f t="shared" si="46"/>
        <v/>
      </c>
      <c r="AH74" s="96" t="str">
        <f t="shared" si="47"/>
        <v/>
      </c>
      <c r="AI74" s="97" t="str">
        <f t="shared" si="54"/>
        <v/>
      </c>
      <c r="AJ74" s="97" t="str">
        <f t="shared" si="48"/>
        <v/>
      </c>
      <c r="AK74" s="97" t="str">
        <f t="shared" si="49"/>
        <v/>
      </c>
      <c r="AL74" s="98" t="str">
        <f t="shared" si="50"/>
        <v/>
      </c>
      <c r="AM74" s="97" t="str">
        <f t="shared" si="55"/>
        <v/>
      </c>
    </row>
    <row r="75" spans="1:39" ht="12.75" customHeight="1" x14ac:dyDescent="0.2">
      <c r="A75" s="52">
        <v>64</v>
      </c>
      <c r="B75" s="56" t="s">
        <v>200</v>
      </c>
      <c r="C75" s="47"/>
      <c r="D75" s="30"/>
      <c r="E75" s="30"/>
      <c r="F75" s="30"/>
      <c r="G75" s="30"/>
      <c r="H75" s="30"/>
      <c r="I75" s="96" t="str">
        <f t="shared" si="52"/>
        <v/>
      </c>
      <c r="J75" s="95">
        <f t="shared" si="37"/>
        <v>0</v>
      </c>
      <c r="K75" s="30"/>
      <c r="L75" s="30"/>
      <c r="M75" s="95">
        <f t="shared" si="38"/>
        <v>0</v>
      </c>
      <c r="N75" s="30"/>
      <c r="O75" s="30"/>
      <c r="P75" s="30"/>
      <c r="Q75" s="96" t="str">
        <f t="shared" si="53"/>
        <v/>
      </c>
      <c r="R75" s="30"/>
      <c r="S75" s="30"/>
      <c r="T75" s="30"/>
      <c r="U75" s="96" t="str">
        <f t="shared" si="39"/>
        <v/>
      </c>
      <c r="V75" s="96" t="str">
        <f t="shared" si="40"/>
        <v/>
      </c>
      <c r="W75" s="95">
        <f t="shared" si="51"/>
        <v>0</v>
      </c>
      <c r="X75" s="30"/>
      <c r="Y75" s="96" t="str">
        <f t="shared" si="41"/>
        <v/>
      </c>
      <c r="Z75" s="30"/>
      <c r="AA75" s="96" t="str">
        <f t="shared" si="42"/>
        <v/>
      </c>
      <c r="AB75" s="30"/>
      <c r="AC75" s="96" t="str">
        <f t="shared" si="43"/>
        <v/>
      </c>
      <c r="AD75" s="30"/>
      <c r="AE75" s="96" t="str">
        <f t="shared" si="44"/>
        <v/>
      </c>
      <c r="AF75" s="96" t="str">
        <f t="shared" si="45"/>
        <v/>
      </c>
      <c r="AG75" s="96" t="str">
        <f t="shared" si="46"/>
        <v/>
      </c>
      <c r="AH75" s="96" t="str">
        <f t="shared" si="47"/>
        <v/>
      </c>
      <c r="AI75" s="97" t="str">
        <f t="shared" si="54"/>
        <v/>
      </c>
      <c r="AJ75" s="97" t="str">
        <f t="shared" si="48"/>
        <v/>
      </c>
      <c r="AK75" s="97" t="str">
        <f t="shared" si="49"/>
        <v/>
      </c>
      <c r="AL75" s="98" t="str">
        <f t="shared" si="50"/>
        <v/>
      </c>
      <c r="AM75" s="97" t="str">
        <f t="shared" si="55"/>
        <v/>
      </c>
    </row>
    <row r="76" spans="1:39" ht="12.75" customHeight="1" x14ac:dyDescent="0.2">
      <c r="A76" s="52">
        <v>65</v>
      </c>
      <c r="B76" s="56" t="s">
        <v>229</v>
      </c>
      <c r="C76" s="47">
        <v>7</v>
      </c>
      <c r="D76" s="30"/>
      <c r="E76" s="30"/>
      <c r="F76" s="30"/>
      <c r="G76" s="30">
        <v>212</v>
      </c>
      <c r="H76" s="30">
        <v>212</v>
      </c>
      <c r="I76" s="96">
        <f t="shared" si="52"/>
        <v>2.7532467532467533</v>
      </c>
      <c r="J76" s="95">
        <f>D76+G76</f>
        <v>212</v>
      </c>
      <c r="K76" s="30">
        <v>212</v>
      </c>
      <c r="L76" s="30"/>
      <c r="M76" s="95">
        <f>K76+L76</f>
        <v>212</v>
      </c>
      <c r="N76" s="30"/>
      <c r="O76" s="30"/>
      <c r="P76" s="30"/>
      <c r="Q76" s="96">
        <f t="shared" si="53"/>
        <v>2.7532467532467533</v>
      </c>
      <c r="R76" s="30"/>
      <c r="S76" s="30"/>
      <c r="T76" s="30"/>
      <c r="U76" s="96">
        <f>IF((C76=0),"",(R76/C76))</f>
        <v>0</v>
      </c>
      <c r="V76" s="96">
        <f>IF((C76=0),"",(S76/C76))</f>
        <v>0</v>
      </c>
      <c r="W76" s="95">
        <f>X76+Z76+AB76+AD76</f>
        <v>15</v>
      </c>
      <c r="X76" s="30">
        <v>13</v>
      </c>
      <c r="Y76" s="96">
        <f>IF((W76=0),"",((X76/W76)*100))</f>
        <v>86.666666666666671</v>
      </c>
      <c r="Z76" s="30">
        <v>2</v>
      </c>
      <c r="AA76" s="96">
        <f>IF((W76=0),"",((Z76/W76)*100))</f>
        <v>13.333333333333334</v>
      </c>
      <c r="AB76" s="30"/>
      <c r="AC76" s="96">
        <f>IF((W76=0),"",((AB76/W76)*100))</f>
        <v>0</v>
      </c>
      <c r="AD76" s="30"/>
      <c r="AE76" s="96">
        <f>IF((W76=0),"",((AD76/W76)*100))</f>
        <v>0</v>
      </c>
      <c r="AF76" s="96">
        <f>IF((G76=0),"",((M76/G76)*100))</f>
        <v>100</v>
      </c>
      <c r="AG76" s="96">
        <f>IF((J76=0),"",((M76/J76)*100))</f>
        <v>100</v>
      </c>
      <c r="AH76" s="96">
        <f>IF((M76=0),"",((((M76-Z76)-AB76)/M76)*100))</f>
        <v>99.056603773584911</v>
      </c>
      <c r="AI76" s="97">
        <f t="shared" si="54"/>
        <v>0</v>
      </c>
      <c r="AJ76" s="97">
        <f>IF((K76=0),"",((K76/M76)*100))</f>
        <v>100</v>
      </c>
      <c r="AK76" s="97" t="str">
        <f>IF((L76=0),"",((L76/M76)*100))</f>
        <v/>
      </c>
      <c r="AL76" s="98">
        <f>IF((M76=0),"",((P76/M76)*100))</f>
        <v>0</v>
      </c>
      <c r="AM76" s="97">
        <f t="shared" si="55"/>
        <v>2.7532467532467533</v>
      </c>
    </row>
    <row r="77" spans="1:39" ht="12.75" customHeight="1" x14ac:dyDescent="0.25">
      <c r="A77" s="150" t="s">
        <v>230</v>
      </c>
      <c r="B77" s="147"/>
      <c r="C77" s="46">
        <v>7</v>
      </c>
      <c r="D77" s="32">
        <f>(SUM(D26:D76)+D12)</f>
        <v>1484</v>
      </c>
      <c r="E77" s="32">
        <f>(SUM(E26:E76)+E12)</f>
        <v>12</v>
      </c>
      <c r="F77" s="32">
        <f>(SUM(F26:F76)+F12)</f>
        <v>47</v>
      </c>
      <c r="G77" s="32">
        <f>(SUM(G26:G76)+G12)</f>
        <v>5625</v>
      </c>
      <c r="H77" s="32">
        <f>(SUM(H26:H76)+H12)</f>
        <v>5463</v>
      </c>
      <c r="I77" s="31">
        <f t="shared" si="52"/>
        <v>73.051948051948045</v>
      </c>
      <c r="J77" s="32">
        <f t="shared" ref="J77:J87" si="56">D77+G77</f>
        <v>7109</v>
      </c>
      <c r="K77" s="32">
        <f>(SUM(K26:K76)+K12)</f>
        <v>3913</v>
      </c>
      <c r="L77" s="32">
        <f>(SUM(L26:L76)+L12)</f>
        <v>1364</v>
      </c>
      <c r="M77" s="32">
        <f t="shared" ref="M77:M87" si="57">K77+L77</f>
        <v>5277</v>
      </c>
      <c r="N77" s="32">
        <f>(SUM(N26:N76)+N12)</f>
        <v>0</v>
      </c>
      <c r="O77" s="32">
        <f>(SUM(O26:O76)+O12)</f>
        <v>13</v>
      </c>
      <c r="P77" s="32">
        <f>(SUM(P26:P76)+P12)</f>
        <v>99</v>
      </c>
      <c r="Q77" s="31">
        <f t="shared" si="53"/>
        <v>68.532467532467535</v>
      </c>
      <c r="R77" s="32">
        <f>(SUM(R26:R76)+R12)</f>
        <v>1832</v>
      </c>
      <c r="S77" s="32">
        <f>(SUM(S26:S76)+S12)</f>
        <v>13</v>
      </c>
      <c r="T77" s="32">
        <f>(SUM(T26:T76)+T12)</f>
        <v>60</v>
      </c>
      <c r="U77" s="31">
        <f t="shared" ref="U77:U87" si="58">IF((C77=0),"",(R77/C77))</f>
        <v>261.71428571428572</v>
      </c>
      <c r="V77" s="31">
        <f t="shared" ref="V77:V87" si="59">IF((C77=0),"",(S77/C77))</f>
        <v>1.8571428571428572</v>
      </c>
      <c r="W77" s="32">
        <f t="shared" si="51"/>
        <v>257</v>
      </c>
      <c r="X77" s="32">
        <f>(SUM(X26:X76)+X12)</f>
        <v>160</v>
      </c>
      <c r="Y77" s="31">
        <f t="shared" ref="Y77:Y87" si="60">IF((W77=0),"",((X77/W77)*100))</f>
        <v>62.2568093385214</v>
      </c>
      <c r="Z77" s="32">
        <f>(SUM(Z26:Z76)+Z12)</f>
        <v>19</v>
      </c>
      <c r="AA77" s="31">
        <f t="shared" ref="AA77:AA87" si="61">IF((W77=0),"",((Z77/W77)*100))</f>
        <v>7.3929961089494167</v>
      </c>
      <c r="AB77" s="32">
        <f>(SUM(AB26:AB76)+AB12)</f>
        <v>60</v>
      </c>
      <c r="AC77" s="31">
        <f t="shared" ref="AC77:AC87" si="62">IF((W77=0),"",((AB77/W77)*100))</f>
        <v>23.346303501945524</v>
      </c>
      <c r="AD77" s="32">
        <f>(SUM(AD26:AD76)+AD12)</f>
        <v>18</v>
      </c>
      <c r="AE77" s="31">
        <f t="shared" ref="AE77:AE82" si="63">IF((W77=0),"",((AD77/W77)*100))</f>
        <v>7.0038910505836576</v>
      </c>
      <c r="AF77" s="31">
        <f t="shared" ref="AF77:AF82" si="64">IF((G77=0),"",((M77/G77)*100))</f>
        <v>93.813333333333333</v>
      </c>
      <c r="AG77" s="31">
        <f t="shared" ref="AG77:AG82" si="65">IF((J77=0),"",((M77/J77)*100))</f>
        <v>74.229849486566323</v>
      </c>
      <c r="AH77" s="31">
        <f t="shared" ref="AH77:AH82" si="66">IF((M77=0),"",((((M77-Z77)-AB77)/M77)*100))</f>
        <v>98.50293727496684</v>
      </c>
      <c r="AI77" s="31">
        <f t="shared" si="54"/>
        <v>3.9082666666666666</v>
      </c>
      <c r="AJ77" s="43">
        <f t="shared" ref="AJ77:AJ82" si="67">IF((K77=0),"",((K77/M77)*100))</f>
        <v>74.151980291832473</v>
      </c>
      <c r="AK77" s="43">
        <f t="shared" ref="AK77:AK82" si="68">IF((L77=0),"",((L77/M77)*100))</f>
        <v>25.84801970816752</v>
      </c>
      <c r="AL77" s="44">
        <f t="shared" ref="AL77:AL82" si="69">IF((M77=0),"",((P77/M77)*100))</f>
        <v>1.8760659465605456</v>
      </c>
      <c r="AM77" s="43">
        <f t="shared" si="55"/>
        <v>92.324675324675326</v>
      </c>
    </row>
    <row r="78" spans="1:39" s="4" customFormat="1" ht="13.2" x14ac:dyDescent="0.25">
      <c r="A78" s="52">
        <v>66</v>
      </c>
      <c r="B78" s="56" t="s">
        <v>170</v>
      </c>
      <c r="C78" s="45"/>
      <c r="D78" s="28"/>
      <c r="E78" s="28"/>
      <c r="F78" s="28"/>
      <c r="G78" s="28"/>
      <c r="H78" s="28"/>
      <c r="I78" s="96" t="str">
        <f t="shared" si="52"/>
        <v/>
      </c>
      <c r="J78" s="95">
        <f t="shared" si="56"/>
        <v>0</v>
      </c>
      <c r="K78" s="28"/>
      <c r="L78" s="28"/>
      <c r="M78" s="95">
        <f t="shared" si="57"/>
        <v>0</v>
      </c>
      <c r="N78" s="28"/>
      <c r="O78" s="28"/>
      <c r="P78" s="28"/>
      <c r="Q78" s="96" t="str">
        <f t="shared" si="53"/>
        <v/>
      </c>
      <c r="R78" s="29"/>
      <c r="S78" s="29"/>
      <c r="T78" s="29"/>
      <c r="U78" s="96" t="str">
        <f t="shared" si="58"/>
        <v/>
      </c>
      <c r="V78" s="96" t="str">
        <f t="shared" si="59"/>
        <v/>
      </c>
      <c r="W78" s="95">
        <f t="shared" si="51"/>
        <v>0</v>
      </c>
      <c r="X78" s="28"/>
      <c r="Y78" s="96" t="str">
        <f t="shared" si="60"/>
        <v/>
      </c>
      <c r="Z78" s="28"/>
      <c r="AA78" s="96" t="str">
        <f t="shared" si="61"/>
        <v/>
      </c>
      <c r="AB78" s="28"/>
      <c r="AC78" s="96" t="str">
        <f t="shared" si="62"/>
        <v/>
      </c>
      <c r="AD78" s="30"/>
      <c r="AE78" s="96" t="str">
        <f t="shared" si="63"/>
        <v/>
      </c>
      <c r="AF78" s="96" t="str">
        <f t="shared" si="64"/>
        <v/>
      </c>
      <c r="AG78" s="96" t="str">
        <f t="shared" si="65"/>
        <v/>
      </c>
      <c r="AH78" s="96" t="str">
        <f t="shared" si="66"/>
        <v/>
      </c>
      <c r="AI78" s="96" t="str">
        <f t="shared" si="54"/>
        <v/>
      </c>
      <c r="AJ78" s="97" t="str">
        <f t="shared" si="67"/>
        <v/>
      </c>
      <c r="AK78" s="97" t="str">
        <f t="shared" si="68"/>
        <v/>
      </c>
      <c r="AL78" s="98" t="str">
        <f t="shared" si="69"/>
        <v/>
      </c>
      <c r="AM78" s="97" t="str">
        <f t="shared" si="55"/>
        <v/>
      </c>
    </row>
    <row r="79" spans="1:39" ht="12.75" customHeight="1" x14ac:dyDescent="0.25">
      <c r="A79" s="52">
        <v>67</v>
      </c>
      <c r="B79" s="56" t="s">
        <v>171</v>
      </c>
      <c r="C79" s="45">
        <v>0</v>
      </c>
      <c r="D79" s="28"/>
      <c r="E79" s="28"/>
      <c r="F79" s="28"/>
      <c r="G79" s="28">
        <v>2</v>
      </c>
      <c r="H79" s="28">
        <v>2</v>
      </c>
      <c r="I79" s="96" t="str">
        <f t="shared" si="52"/>
        <v/>
      </c>
      <c r="J79" s="95">
        <f t="shared" si="56"/>
        <v>2</v>
      </c>
      <c r="K79" s="28"/>
      <c r="L79" s="28">
        <v>2</v>
      </c>
      <c r="M79" s="95">
        <f t="shared" si="57"/>
        <v>2</v>
      </c>
      <c r="N79" s="28"/>
      <c r="O79" s="28"/>
      <c r="P79" s="28"/>
      <c r="Q79" s="96" t="str">
        <f t="shared" si="53"/>
        <v/>
      </c>
      <c r="R79" s="29"/>
      <c r="S79" s="29"/>
      <c r="T79" s="29"/>
      <c r="U79" s="96" t="str">
        <f t="shared" si="58"/>
        <v/>
      </c>
      <c r="V79" s="96" t="str">
        <f t="shared" si="59"/>
        <v/>
      </c>
      <c r="W79" s="95">
        <f t="shared" si="51"/>
        <v>0</v>
      </c>
      <c r="X79" s="28"/>
      <c r="Y79" s="96" t="str">
        <f t="shared" si="60"/>
        <v/>
      </c>
      <c r="Z79" s="28"/>
      <c r="AA79" s="96" t="str">
        <f t="shared" si="61"/>
        <v/>
      </c>
      <c r="AB79" s="28"/>
      <c r="AC79" s="96" t="str">
        <f t="shared" si="62"/>
        <v/>
      </c>
      <c r="AD79" s="30"/>
      <c r="AE79" s="96" t="str">
        <f t="shared" si="63"/>
        <v/>
      </c>
      <c r="AF79" s="96">
        <f t="shared" si="64"/>
        <v>100</v>
      </c>
      <c r="AG79" s="96">
        <f t="shared" si="65"/>
        <v>100</v>
      </c>
      <c r="AH79" s="96">
        <f t="shared" si="66"/>
        <v>100</v>
      </c>
      <c r="AI79" s="96">
        <f t="shared" si="54"/>
        <v>0</v>
      </c>
      <c r="AJ79" s="97" t="str">
        <f t="shared" si="67"/>
        <v/>
      </c>
      <c r="AK79" s="97">
        <f t="shared" si="68"/>
        <v>100</v>
      </c>
      <c r="AL79" s="98">
        <f t="shared" si="69"/>
        <v>0</v>
      </c>
      <c r="AM79" s="97" t="str">
        <f t="shared" si="55"/>
        <v/>
      </c>
    </row>
    <row r="80" spans="1:39" ht="12.75" customHeight="1" x14ac:dyDescent="0.25">
      <c r="A80" s="52">
        <v>68</v>
      </c>
      <c r="B80" s="56" t="s">
        <v>172</v>
      </c>
      <c r="C80" s="45"/>
      <c r="D80" s="28"/>
      <c r="E80" s="28"/>
      <c r="F80" s="28"/>
      <c r="G80" s="28"/>
      <c r="H80" s="28"/>
      <c r="I80" s="96" t="str">
        <f t="shared" si="52"/>
        <v/>
      </c>
      <c r="J80" s="95">
        <f t="shared" si="56"/>
        <v>0</v>
      </c>
      <c r="K80" s="28"/>
      <c r="L80" s="28"/>
      <c r="M80" s="95">
        <f t="shared" si="57"/>
        <v>0</v>
      </c>
      <c r="N80" s="28"/>
      <c r="O80" s="28"/>
      <c r="P80" s="28"/>
      <c r="Q80" s="96" t="str">
        <f t="shared" si="53"/>
        <v/>
      </c>
      <c r="R80" s="29"/>
      <c r="S80" s="29"/>
      <c r="T80" s="29"/>
      <c r="U80" s="96" t="str">
        <f t="shared" si="58"/>
        <v/>
      </c>
      <c r="V80" s="96" t="str">
        <f t="shared" si="59"/>
        <v/>
      </c>
      <c r="W80" s="95">
        <f t="shared" si="51"/>
        <v>0</v>
      </c>
      <c r="X80" s="28"/>
      <c r="Y80" s="96" t="str">
        <f t="shared" si="60"/>
        <v/>
      </c>
      <c r="Z80" s="28"/>
      <c r="AA80" s="96" t="str">
        <f t="shared" si="61"/>
        <v/>
      </c>
      <c r="AB80" s="28"/>
      <c r="AC80" s="96" t="str">
        <f t="shared" si="62"/>
        <v/>
      </c>
      <c r="AD80" s="30"/>
      <c r="AE80" s="96" t="str">
        <f t="shared" si="63"/>
        <v/>
      </c>
      <c r="AF80" s="96" t="str">
        <f t="shared" si="64"/>
        <v/>
      </c>
      <c r="AG80" s="96" t="str">
        <f t="shared" si="65"/>
        <v/>
      </c>
      <c r="AH80" s="96" t="str">
        <f t="shared" si="66"/>
        <v/>
      </c>
      <c r="AI80" s="96" t="str">
        <f t="shared" si="54"/>
        <v/>
      </c>
      <c r="AJ80" s="97" t="str">
        <f t="shared" si="67"/>
        <v/>
      </c>
      <c r="AK80" s="97" t="str">
        <f t="shared" si="68"/>
        <v/>
      </c>
      <c r="AL80" s="98" t="str">
        <f t="shared" si="69"/>
        <v/>
      </c>
      <c r="AM80" s="97" t="str">
        <f t="shared" si="55"/>
        <v/>
      </c>
    </row>
    <row r="81" spans="1:39" ht="12.75" customHeight="1" x14ac:dyDescent="0.25">
      <c r="A81" s="52">
        <v>69</v>
      </c>
      <c r="B81" s="56" t="s">
        <v>173</v>
      </c>
      <c r="C81" s="45"/>
      <c r="D81" s="28"/>
      <c r="E81" s="28"/>
      <c r="F81" s="28"/>
      <c r="G81" s="28"/>
      <c r="H81" s="28"/>
      <c r="I81" s="96" t="str">
        <f t="shared" si="52"/>
        <v/>
      </c>
      <c r="J81" s="95">
        <f t="shared" si="56"/>
        <v>0</v>
      </c>
      <c r="K81" s="28"/>
      <c r="L81" s="28"/>
      <c r="M81" s="95">
        <f t="shared" si="57"/>
        <v>0</v>
      </c>
      <c r="N81" s="28"/>
      <c r="O81" s="28"/>
      <c r="P81" s="28"/>
      <c r="Q81" s="96" t="str">
        <f t="shared" si="53"/>
        <v/>
      </c>
      <c r="R81" s="29"/>
      <c r="S81" s="29"/>
      <c r="T81" s="29"/>
      <c r="U81" s="96" t="str">
        <f t="shared" si="58"/>
        <v/>
      </c>
      <c r="V81" s="96" t="str">
        <f t="shared" si="59"/>
        <v/>
      </c>
      <c r="W81" s="95">
        <f t="shared" si="51"/>
        <v>0</v>
      </c>
      <c r="X81" s="28"/>
      <c r="Y81" s="96" t="str">
        <f t="shared" si="60"/>
        <v/>
      </c>
      <c r="Z81" s="28"/>
      <c r="AA81" s="96" t="str">
        <f t="shared" si="61"/>
        <v/>
      </c>
      <c r="AB81" s="28"/>
      <c r="AC81" s="96" t="str">
        <f t="shared" si="62"/>
        <v/>
      </c>
      <c r="AD81" s="30"/>
      <c r="AE81" s="96" t="str">
        <f t="shared" si="63"/>
        <v/>
      </c>
      <c r="AF81" s="96" t="str">
        <f t="shared" si="64"/>
        <v/>
      </c>
      <c r="AG81" s="96" t="str">
        <f t="shared" si="65"/>
        <v/>
      </c>
      <c r="AH81" s="96" t="str">
        <f t="shared" si="66"/>
        <v/>
      </c>
      <c r="AI81" s="96" t="str">
        <f t="shared" si="54"/>
        <v/>
      </c>
      <c r="AJ81" s="97" t="str">
        <f t="shared" si="67"/>
        <v/>
      </c>
      <c r="AK81" s="97" t="str">
        <f t="shared" si="68"/>
        <v/>
      </c>
      <c r="AL81" s="98" t="str">
        <f t="shared" si="69"/>
        <v/>
      </c>
      <c r="AM81" s="97" t="str">
        <f t="shared" si="55"/>
        <v/>
      </c>
    </row>
    <row r="82" spans="1:39" ht="12.75" customHeight="1" x14ac:dyDescent="0.25">
      <c r="A82" s="52">
        <v>70</v>
      </c>
      <c r="B82" s="56" t="s">
        <v>174</v>
      </c>
      <c r="C82" s="45">
        <v>0</v>
      </c>
      <c r="D82" s="28"/>
      <c r="E82" s="28"/>
      <c r="F82" s="28"/>
      <c r="G82" s="28">
        <v>1</v>
      </c>
      <c r="H82" s="28">
        <v>1</v>
      </c>
      <c r="I82" s="96" t="str">
        <f t="shared" si="52"/>
        <v/>
      </c>
      <c r="J82" s="95">
        <f t="shared" si="56"/>
        <v>1</v>
      </c>
      <c r="K82" s="28"/>
      <c r="L82" s="28">
        <v>1</v>
      </c>
      <c r="M82" s="95">
        <f t="shared" si="57"/>
        <v>1</v>
      </c>
      <c r="N82" s="28"/>
      <c r="O82" s="28"/>
      <c r="P82" s="28"/>
      <c r="Q82" s="96" t="str">
        <f t="shared" si="53"/>
        <v/>
      </c>
      <c r="R82" s="29"/>
      <c r="S82" s="29"/>
      <c r="T82" s="29"/>
      <c r="U82" s="96" t="str">
        <f t="shared" si="58"/>
        <v/>
      </c>
      <c r="V82" s="96" t="str">
        <f t="shared" si="59"/>
        <v/>
      </c>
      <c r="W82" s="95">
        <f t="shared" si="51"/>
        <v>0</v>
      </c>
      <c r="X82" s="28"/>
      <c r="Y82" s="96" t="str">
        <f t="shared" si="60"/>
        <v/>
      </c>
      <c r="Z82" s="28"/>
      <c r="AA82" s="96" t="str">
        <f t="shared" si="61"/>
        <v/>
      </c>
      <c r="AB82" s="28"/>
      <c r="AC82" s="96" t="str">
        <f t="shared" si="62"/>
        <v/>
      </c>
      <c r="AD82" s="30"/>
      <c r="AE82" s="96" t="str">
        <f t="shared" si="63"/>
        <v/>
      </c>
      <c r="AF82" s="96">
        <f t="shared" si="64"/>
        <v>100</v>
      </c>
      <c r="AG82" s="96">
        <f t="shared" si="65"/>
        <v>100</v>
      </c>
      <c r="AH82" s="96">
        <f t="shared" si="66"/>
        <v>100</v>
      </c>
      <c r="AI82" s="96">
        <f t="shared" si="54"/>
        <v>0</v>
      </c>
      <c r="AJ82" s="97" t="str">
        <f t="shared" si="67"/>
        <v/>
      </c>
      <c r="AK82" s="97">
        <f t="shared" si="68"/>
        <v>100</v>
      </c>
      <c r="AL82" s="98">
        <f t="shared" si="69"/>
        <v>0</v>
      </c>
      <c r="AM82" s="97" t="str">
        <f t="shared" si="55"/>
        <v/>
      </c>
    </row>
    <row r="83" spans="1:39" ht="12.75" customHeight="1" x14ac:dyDescent="0.2">
      <c r="A83" s="52">
        <v>71</v>
      </c>
      <c r="B83" s="56" t="s">
        <v>175</v>
      </c>
      <c r="C83" s="47">
        <v>0</v>
      </c>
      <c r="D83" s="30">
        <v>2</v>
      </c>
      <c r="E83" s="30"/>
      <c r="F83" s="30"/>
      <c r="G83" s="30">
        <v>13</v>
      </c>
      <c r="H83" s="30">
        <v>11</v>
      </c>
      <c r="I83" s="96" t="str">
        <f t="shared" si="52"/>
        <v/>
      </c>
      <c r="J83" s="95">
        <f t="shared" si="56"/>
        <v>15</v>
      </c>
      <c r="K83" s="30">
        <v>8</v>
      </c>
      <c r="L83" s="30">
        <v>1</v>
      </c>
      <c r="M83" s="95">
        <f t="shared" si="57"/>
        <v>9</v>
      </c>
      <c r="N83" s="30"/>
      <c r="O83" s="30"/>
      <c r="P83" s="30"/>
      <c r="Q83" s="96" t="str">
        <f t="shared" si="53"/>
        <v/>
      </c>
      <c r="R83" s="30">
        <v>6</v>
      </c>
      <c r="S83" s="30"/>
      <c r="T83" s="30"/>
      <c r="U83" s="96" t="str">
        <f t="shared" si="58"/>
        <v/>
      </c>
      <c r="V83" s="96" t="str">
        <f t="shared" si="59"/>
        <v/>
      </c>
      <c r="W83" s="95">
        <f t="shared" si="51"/>
        <v>3</v>
      </c>
      <c r="X83" s="30">
        <v>1</v>
      </c>
      <c r="Y83" s="96">
        <f t="shared" si="60"/>
        <v>33.333333333333329</v>
      </c>
      <c r="Z83" s="30"/>
      <c r="AA83" s="96">
        <f t="shared" si="61"/>
        <v>0</v>
      </c>
      <c r="AB83" s="30">
        <v>1</v>
      </c>
      <c r="AC83" s="96">
        <f t="shared" si="62"/>
        <v>33.333333333333329</v>
      </c>
      <c r="AD83" s="30">
        <v>1</v>
      </c>
      <c r="AE83" s="96">
        <f t="shared" ref="AE83:AE100" si="70">IF((W83=0),"",((AD83/W83)*100))</f>
        <v>33.333333333333329</v>
      </c>
      <c r="AF83" s="96">
        <f t="shared" ref="AF83:AF100" si="71">IF((G83=0),"",((M83/G83)*100))</f>
        <v>69.230769230769226</v>
      </c>
      <c r="AG83" s="96">
        <f t="shared" ref="AG83:AG100" si="72">IF((J83=0),"",((M83/J83)*100))</f>
        <v>60</v>
      </c>
      <c r="AH83" s="96">
        <f t="shared" ref="AH83:AH100" si="73">IF((M83=0),"",((((M83-Z83)-AB83)/M83)*100))</f>
        <v>88.888888888888886</v>
      </c>
      <c r="AI83" s="97">
        <f t="shared" si="54"/>
        <v>5.5384615384615383</v>
      </c>
      <c r="AJ83" s="97">
        <f t="shared" ref="AJ83:AJ100" si="74">IF((K83=0),"",((K83/M83)*100))</f>
        <v>88.888888888888886</v>
      </c>
      <c r="AK83" s="97">
        <f t="shared" ref="AK83:AK100" si="75">IF((L83=0),"",((L83/M83)*100))</f>
        <v>11.111111111111111</v>
      </c>
      <c r="AL83" s="97">
        <f t="shared" ref="AL83:AL100" si="76">IF((M83=0),"",((P83/M83)*100))</f>
        <v>0</v>
      </c>
      <c r="AM83" s="97" t="str">
        <f t="shared" si="55"/>
        <v/>
      </c>
    </row>
    <row r="84" spans="1:39" ht="12.75" customHeight="1" x14ac:dyDescent="0.2">
      <c r="A84" s="52">
        <v>72</v>
      </c>
      <c r="B84" s="56" t="s">
        <v>176</v>
      </c>
      <c r="C84" s="47"/>
      <c r="D84" s="30"/>
      <c r="E84" s="30"/>
      <c r="F84" s="30"/>
      <c r="G84" s="30"/>
      <c r="H84" s="30"/>
      <c r="I84" s="96" t="str">
        <f t="shared" si="52"/>
        <v/>
      </c>
      <c r="J84" s="95">
        <f t="shared" si="56"/>
        <v>0</v>
      </c>
      <c r="K84" s="30"/>
      <c r="L84" s="30"/>
      <c r="M84" s="95">
        <f t="shared" si="57"/>
        <v>0</v>
      </c>
      <c r="N84" s="30"/>
      <c r="O84" s="30"/>
      <c r="P84" s="30"/>
      <c r="Q84" s="96" t="str">
        <f t="shared" si="53"/>
        <v/>
      </c>
      <c r="R84" s="30"/>
      <c r="S84" s="30"/>
      <c r="T84" s="30"/>
      <c r="U84" s="96" t="str">
        <f t="shared" si="58"/>
        <v/>
      </c>
      <c r="V84" s="96" t="str">
        <f t="shared" si="59"/>
        <v/>
      </c>
      <c r="W84" s="95">
        <f t="shared" si="51"/>
        <v>0</v>
      </c>
      <c r="X84" s="30"/>
      <c r="Y84" s="96" t="str">
        <f t="shared" si="60"/>
        <v/>
      </c>
      <c r="Z84" s="30"/>
      <c r="AA84" s="96" t="str">
        <f t="shared" si="61"/>
        <v/>
      </c>
      <c r="AB84" s="30"/>
      <c r="AC84" s="96" t="str">
        <f t="shared" si="62"/>
        <v/>
      </c>
      <c r="AD84" s="30"/>
      <c r="AE84" s="96" t="str">
        <f t="shared" si="70"/>
        <v/>
      </c>
      <c r="AF84" s="96" t="str">
        <f t="shared" si="71"/>
        <v/>
      </c>
      <c r="AG84" s="96" t="str">
        <f t="shared" si="72"/>
        <v/>
      </c>
      <c r="AH84" s="96" t="str">
        <f t="shared" si="73"/>
        <v/>
      </c>
      <c r="AI84" s="97" t="str">
        <f t="shared" si="54"/>
        <v/>
      </c>
      <c r="AJ84" s="97" t="str">
        <f t="shared" si="74"/>
        <v/>
      </c>
      <c r="AK84" s="97" t="str">
        <f t="shared" si="75"/>
        <v/>
      </c>
      <c r="AL84" s="97" t="str">
        <f t="shared" si="76"/>
        <v/>
      </c>
      <c r="AM84" s="97" t="str">
        <f t="shared" si="55"/>
        <v/>
      </c>
    </row>
    <row r="85" spans="1:39" ht="12.75" customHeight="1" x14ac:dyDescent="0.25">
      <c r="A85" s="150" t="s">
        <v>231</v>
      </c>
      <c r="B85" s="147"/>
      <c r="C85" s="46">
        <v>0</v>
      </c>
      <c r="D85" s="32">
        <f>SUM(D78:D84)</f>
        <v>2</v>
      </c>
      <c r="E85" s="32">
        <f>SUM(E78:E84)</f>
        <v>0</v>
      </c>
      <c r="F85" s="32">
        <f>SUM(F78:F84)</f>
        <v>0</v>
      </c>
      <c r="G85" s="32">
        <f>SUM(G78:G84)</f>
        <v>16</v>
      </c>
      <c r="H85" s="32">
        <f>SUM(H78:H84)</f>
        <v>14</v>
      </c>
      <c r="I85" s="31" t="str">
        <f t="shared" si="52"/>
        <v/>
      </c>
      <c r="J85" s="32">
        <f t="shared" si="56"/>
        <v>18</v>
      </c>
      <c r="K85" s="32">
        <f>SUM(K78:K84)</f>
        <v>8</v>
      </c>
      <c r="L85" s="32">
        <f>SUM(L78:L84)</f>
        <v>4</v>
      </c>
      <c r="M85" s="32">
        <f t="shared" si="57"/>
        <v>12</v>
      </c>
      <c r="N85" s="32">
        <f>SUM(N78:N84)</f>
        <v>0</v>
      </c>
      <c r="O85" s="32">
        <f>SUM(O78:O84)</f>
        <v>0</v>
      </c>
      <c r="P85" s="32">
        <f>SUM(P78:P84)</f>
        <v>0</v>
      </c>
      <c r="Q85" s="31" t="str">
        <f t="shared" si="53"/>
        <v/>
      </c>
      <c r="R85" s="32">
        <f>SUM(R78:R84)</f>
        <v>6</v>
      </c>
      <c r="S85" s="32">
        <f>SUM(S78:S84)</f>
        <v>0</v>
      </c>
      <c r="T85" s="32">
        <f>SUM(T78:T84)</f>
        <v>0</v>
      </c>
      <c r="U85" s="31" t="str">
        <f t="shared" si="58"/>
        <v/>
      </c>
      <c r="V85" s="31" t="str">
        <f t="shared" si="59"/>
        <v/>
      </c>
      <c r="W85" s="32">
        <f t="shared" si="51"/>
        <v>3</v>
      </c>
      <c r="X85" s="32">
        <f>SUM(X78:X84)</f>
        <v>1</v>
      </c>
      <c r="Y85" s="31">
        <f t="shared" si="60"/>
        <v>33.333333333333329</v>
      </c>
      <c r="Z85" s="32">
        <f>SUM(Z78:Z84)</f>
        <v>0</v>
      </c>
      <c r="AA85" s="31">
        <f t="shared" si="61"/>
        <v>0</v>
      </c>
      <c r="AB85" s="32">
        <f>SUM(AB78:AB84)</f>
        <v>1</v>
      </c>
      <c r="AC85" s="31">
        <f t="shared" si="62"/>
        <v>33.333333333333329</v>
      </c>
      <c r="AD85" s="32">
        <f>SUM(AD78:AD84)</f>
        <v>1</v>
      </c>
      <c r="AE85" s="31">
        <f>IF((W85=0),"",((AD85/W85)*100))</f>
        <v>33.333333333333329</v>
      </c>
      <c r="AF85" s="31">
        <f>IF((G85=0),"",((M85/G85)*100))</f>
        <v>75</v>
      </c>
      <c r="AG85" s="31">
        <f>IF((J85=0),"",((M85/J85)*100))</f>
        <v>66.666666666666657</v>
      </c>
      <c r="AH85" s="31">
        <f>IF((M85=0),"",((((M85-Z85)-AB85)/M85)*100))</f>
        <v>91.666666666666657</v>
      </c>
      <c r="AI85" s="31">
        <f t="shared" si="54"/>
        <v>4.5</v>
      </c>
      <c r="AJ85" s="43">
        <f>IF((K85=0),"",((K85/M85)*100))</f>
        <v>66.666666666666657</v>
      </c>
      <c r="AK85" s="43">
        <f>IF((L85=0),"",((L85/M85)*100))</f>
        <v>33.333333333333329</v>
      </c>
      <c r="AL85" s="44">
        <f>IF((M85=0),"",((P85/M85)*100))</f>
        <v>0</v>
      </c>
      <c r="AM85" s="43" t="str">
        <f t="shared" si="55"/>
        <v/>
      </c>
    </row>
    <row r="86" spans="1:39" ht="12.75" customHeight="1" x14ac:dyDescent="0.25">
      <c r="A86" s="150" t="s">
        <v>232</v>
      </c>
      <c r="B86" s="147"/>
      <c r="C86" s="46">
        <v>7</v>
      </c>
      <c r="D86" s="32">
        <f>SUM(D77:D84)</f>
        <v>1486</v>
      </c>
      <c r="E86" s="32">
        <f>SUM(E77:E84)</f>
        <v>12</v>
      </c>
      <c r="F86" s="32">
        <f>SUM(F77:F84)</f>
        <v>47</v>
      </c>
      <c r="G86" s="32">
        <f>SUM(G77:G84)</f>
        <v>5641</v>
      </c>
      <c r="H86" s="32">
        <f>SUM(H77:H84)</f>
        <v>5477</v>
      </c>
      <c r="I86" s="31">
        <f t="shared" si="52"/>
        <v>73.259740259740269</v>
      </c>
      <c r="J86" s="32">
        <f t="shared" si="56"/>
        <v>7127</v>
      </c>
      <c r="K86" s="32">
        <f>SUM(K77:K84)</f>
        <v>3921</v>
      </c>
      <c r="L86" s="32">
        <f>SUM(L77:L84)</f>
        <v>1368</v>
      </c>
      <c r="M86" s="32">
        <f t="shared" si="57"/>
        <v>5289</v>
      </c>
      <c r="N86" s="32">
        <f>SUM(N77:N84)</f>
        <v>0</v>
      </c>
      <c r="O86" s="32">
        <f>SUM(O77:O84)</f>
        <v>13</v>
      </c>
      <c r="P86" s="32">
        <f>SUM(P77:P84)</f>
        <v>99</v>
      </c>
      <c r="Q86" s="31">
        <f t="shared" si="53"/>
        <v>68.688311688311686</v>
      </c>
      <c r="R86" s="32">
        <f>SUM(R77:R84)</f>
        <v>1838</v>
      </c>
      <c r="S86" s="32">
        <f>SUM(S77:S84)</f>
        <v>13</v>
      </c>
      <c r="T86" s="32">
        <f>SUM(T77:T84)</f>
        <v>60</v>
      </c>
      <c r="U86" s="31">
        <f t="shared" si="58"/>
        <v>262.57142857142856</v>
      </c>
      <c r="V86" s="31">
        <f t="shared" si="59"/>
        <v>1.8571428571428572</v>
      </c>
      <c r="W86" s="32">
        <f t="shared" si="51"/>
        <v>260</v>
      </c>
      <c r="X86" s="32">
        <f>SUM(X77:X84)</f>
        <v>161</v>
      </c>
      <c r="Y86" s="31">
        <f t="shared" si="60"/>
        <v>61.923076923076927</v>
      </c>
      <c r="Z86" s="32">
        <f>SUM(Z77:Z84)</f>
        <v>19</v>
      </c>
      <c r="AA86" s="31">
        <f t="shared" si="61"/>
        <v>7.3076923076923084</v>
      </c>
      <c r="AB86" s="32">
        <f>SUM(AB77:AB84)</f>
        <v>61</v>
      </c>
      <c r="AC86" s="31">
        <f t="shared" si="62"/>
        <v>23.46153846153846</v>
      </c>
      <c r="AD86" s="32">
        <f>SUM(AD77:AD84)</f>
        <v>19</v>
      </c>
      <c r="AE86" s="31">
        <f t="shared" si="70"/>
        <v>7.3076923076923084</v>
      </c>
      <c r="AF86" s="31">
        <f t="shared" si="71"/>
        <v>93.75997163623471</v>
      </c>
      <c r="AG86" s="31">
        <f t="shared" si="72"/>
        <v>74.210747860249754</v>
      </c>
      <c r="AH86" s="31">
        <f t="shared" si="73"/>
        <v>98.487426734732466</v>
      </c>
      <c r="AI86" s="31">
        <f t="shared" si="54"/>
        <v>3.9099450452047511</v>
      </c>
      <c r="AJ86" s="43">
        <f t="shared" si="74"/>
        <v>74.134997163925135</v>
      </c>
      <c r="AK86" s="43">
        <f t="shared" si="75"/>
        <v>25.865002836074876</v>
      </c>
      <c r="AL86" s="44">
        <f t="shared" si="76"/>
        <v>1.8718094157685761</v>
      </c>
      <c r="AM86" s="43">
        <f t="shared" si="55"/>
        <v>92.558441558441558</v>
      </c>
    </row>
    <row r="87" spans="1:39" ht="12.75" customHeight="1" x14ac:dyDescent="0.25">
      <c r="A87" s="52">
        <v>73</v>
      </c>
      <c r="B87" s="54" t="s">
        <v>79</v>
      </c>
      <c r="C87" s="30">
        <v>1</v>
      </c>
      <c r="D87" s="30"/>
      <c r="E87" s="30"/>
      <c r="F87" s="30"/>
      <c r="G87" s="30">
        <v>2158</v>
      </c>
      <c r="H87" s="30">
        <v>2158</v>
      </c>
      <c r="I87" s="96">
        <f t="shared" si="52"/>
        <v>196.18181818181819</v>
      </c>
      <c r="J87" s="95">
        <f t="shared" si="56"/>
        <v>2158</v>
      </c>
      <c r="K87" s="30"/>
      <c r="L87" s="30">
        <v>2158</v>
      </c>
      <c r="M87" s="95">
        <f t="shared" si="57"/>
        <v>2158</v>
      </c>
      <c r="N87" s="30"/>
      <c r="O87" s="30"/>
      <c r="P87" s="30"/>
      <c r="Q87" s="96">
        <f t="shared" si="53"/>
        <v>196.18181818181819</v>
      </c>
      <c r="R87" s="30"/>
      <c r="S87" s="30"/>
      <c r="T87" s="30"/>
      <c r="U87" s="96">
        <f t="shared" si="58"/>
        <v>0</v>
      </c>
      <c r="V87" s="96">
        <f t="shared" si="59"/>
        <v>0</v>
      </c>
      <c r="W87" s="95">
        <f t="shared" si="51"/>
        <v>0</v>
      </c>
      <c r="X87" s="30"/>
      <c r="Y87" s="96" t="str">
        <f t="shared" si="60"/>
        <v/>
      </c>
      <c r="Z87" s="30"/>
      <c r="AA87" s="96" t="str">
        <f t="shared" si="61"/>
        <v/>
      </c>
      <c r="AB87" s="30"/>
      <c r="AC87" s="96" t="str">
        <f t="shared" si="62"/>
        <v/>
      </c>
      <c r="AD87" s="30"/>
      <c r="AE87" s="96" t="str">
        <f t="shared" si="70"/>
        <v/>
      </c>
      <c r="AF87" s="96">
        <f t="shared" si="71"/>
        <v>100</v>
      </c>
      <c r="AG87" s="96">
        <f t="shared" si="72"/>
        <v>100</v>
      </c>
      <c r="AH87" s="96">
        <f t="shared" si="73"/>
        <v>100</v>
      </c>
      <c r="AI87" s="96">
        <f t="shared" si="54"/>
        <v>0</v>
      </c>
      <c r="AJ87" s="97" t="str">
        <f t="shared" si="74"/>
        <v/>
      </c>
      <c r="AK87" s="97">
        <f t="shared" si="75"/>
        <v>100</v>
      </c>
      <c r="AL87" s="98">
        <f t="shared" si="76"/>
        <v>0</v>
      </c>
      <c r="AM87" s="97">
        <f t="shared" si="55"/>
        <v>196.18181818181819</v>
      </c>
    </row>
    <row r="88" spans="1:39" ht="12.75" customHeight="1" x14ac:dyDescent="0.2">
      <c r="A88" s="52">
        <v>74</v>
      </c>
      <c r="B88" s="56" t="s">
        <v>181</v>
      </c>
      <c r="C88" s="47"/>
      <c r="D88" s="30"/>
      <c r="E88" s="30"/>
      <c r="F88" s="30"/>
      <c r="G88" s="30"/>
      <c r="H88" s="30"/>
      <c r="I88" s="96" t="str">
        <f t="shared" si="52"/>
        <v/>
      </c>
      <c r="J88" s="95">
        <f>D88+G88</f>
        <v>0</v>
      </c>
      <c r="K88" s="30"/>
      <c r="L88" s="30"/>
      <c r="M88" s="95">
        <f>K88+L88</f>
        <v>0</v>
      </c>
      <c r="N88" s="30"/>
      <c r="O88" s="30"/>
      <c r="P88" s="30"/>
      <c r="Q88" s="96" t="str">
        <f t="shared" si="53"/>
        <v/>
      </c>
      <c r="R88" s="30"/>
      <c r="S88" s="30"/>
      <c r="T88" s="30"/>
      <c r="U88" s="96" t="str">
        <f>IF((C88=0),"",(R88/C88))</f>
        <v/>
      </c>
      <c r="V88" s="96" t="str">
        <f>IF((C88=0),"",(S88/C88))</f>
        <v/>
      </c>
      <c r="W88" s="95">
        <f t="shared" si="51"/>
        <v>0</v>
      </c>
      <c r="X88" s="30"/>
      <c r="Y88" s="96" t="str">
        <f>IF((W88=0),"",((X88/W88)*100))</f>
        <v/>
      </c>
      <c r="Z88" s="30"/>
      <c r="AA88" s="96" t="str">
        <f>IF((W88=0),"",((Z88/W88)*100))</f>
        <v/>
      </c>
      <c r="AB88" s="30"/>
      <c r="AC88" s="96" t="str">
        <f>IF((W88=0),"",((AB88/W88)*100))</f>
        <v/>
      </c>
      <c r="AD88" s="30"/>
      <c r="AE88" s="96" t="str">
        <f>IF((W88=0),"",((AD88/W88)*100))</f>
        <v/>
      </c>
      <c r="AF88" s="96" t="str">
        <f>IF((G88=0),"",((M88/G88)*100))</f>
        <v/>
      </c>
      <c r="AG88" s="96" t="str">
        <f>IF((J88=0),"",((M88/J88)*100))</f>
        <v/>
      </c>
      <c r="AH88" s="96" t="str">
        <f>IF((M88=0),"",((((M88-Z88)-AB88)/M88)*100))</f>
        <v/>
      </c>
      <c r="AI88" s="97" t="str">
        <f t="shared" si="54"/>
        <v/>
      </c>
      <c r="AJ88" s="97" t="str">
        <f>IF((K88=0),"",((K88/M88)*100))</f>
        <v/>
      </c>
      <c r="AK88" s="97" t="str">
        <f>IF((L88=0),"",((L88/M88)*100))</f>
        <v/>
      </c>
      <c r="AL88" s="98" t="str">
        <f>IF((M88=0),"",((P88/M88)*100))</f>
        <v/>
      </c>
      <c r="AM88" s="97" t="str">
        <f t="shared" si="55"/>
        <v/>
      </c>
    </row>
    <row r="89" spans="1:39" s="4" customFormat="1" ht="13.2" x14ac:dyDescent="0.25">
      <c r="A89" s="52">
        <v>75</v>
      </c>
      <c r="B89" s="54" t="s">
        <v>80</v>
      </c>
      <c r="C89" s="30">
        <v>1</v>
      </c>
      <c r="D89" s="30"/>
      <c r="E89" s="30"/>
      <c r="F89" s="30"/>
      <c r="G89" s="30">
        <v>855</v>
      </c>
      <c r="H89" s="30">
        <v>855</v>
      </c>
      <c r="I89" s="96">
        <f t="shared" si="52"/>
        <v>77.727272727272734</v>
      </c>
      <c r="J89" s="95">
        <f t="shared" ref="J89:J95" si="77">D89+G89</f>
        <v>855</v>
      </c>
      <c r="K89" s="30"/>
      <c r="L89" s="30">
        <v>855</v>
      </c>
      <c r="M89" s="95">
        <f t="shared" ref="M89:M95" si="78">K89+L89</f>
        <v>855</v>
      </c>
      <c r="N89" s="30"/>
      <c r="O89" s="30"/>
      <c r="P89" s="30"/>
      <c r="Q89" s="96">
        <f t="shared" si="53"/>
        <v>77.727272727272734</v>
      </c>
      <c r="R89" s="30"/>
      <c r="S89" s="30"/>
      <c r="T89" s="30"/>
      <c r="U89" s="96">
        <f t="shared" ref="U89:U95" si="79">IF((C89=0),"",(R89/C89))</f>
        <v>0</v>
      </c>
      <c r="V89" s="96">
        <f t="shared" ref="V89:V95" si="80">IF((C89=0),"",(S89/C89))</f>
        <v>0</v>
      </c>
      <c r="W89" s="95">
        <f t="shared" si="51"/>
        <v>0</v>
      </c>
      <c r="X89" s="30"/>
      <c r="Y89" s="96" t="str">
        <f t="shared" ref="Y89:Y95" si="81">IF((W89=0),"",((X89/W89)*100))</f>
        <v/>
      </c>
      <c r="Z89" s="30"/>
      <c r="AA89" s="96" t="str">
        <f t="shared" ref="AA89:AA95" si="82">IF((W89=0),"",((Z89/W89)*100))</f>
        <v/>
      </c>
      <c r="AB89" s="30"/>
      <c r="AC89" s="96" t="str">
        <f t="shared" ref="AC89:AC95" si="83">IF((W89=0),"",((AB89/W89)*100))</f>
        <v/>
      </c>
      <c r="AD89" s="30"/>
      <c r="AE89" s="96" t="str">
        <f t="shared" si="70"/>
        <v/>
      </c>
      <c r="AF89" s="96">
        <f t="shared" si="71"/>
        <v>100</v>
      </c>
      <c r="AG89" s="96">
        <f t="shared" si="72"/>
        <v>100</v>
      </c>
      <c r="AH89" s="96">
        <f t="shared" si="73"/>
        <v>100</v>
      </c>
      <c r="AI89" s="96">
        <f t="shared" si="54"/>
        <v>0</v>
      </c>
      <c r="AJ89" s="97" t="str">
        <f t="shared" si="74"/>
        <v/>
      </c>
      <c r="AK89" s="97">
        <f t="shared" si="75"/>
        <v>100</v>
      </c>
      <c r="AL89" s="98">
        <f t="shared" si="76"/>
        <v>0</v>
      </c>
      <c r="AM89" s="97">
        <f t="shared" si="55"/>
        <v>77.727272727272734</v>
      </c>
    </row>
    <row r="90" spans="1:39" s="36" customFormat="1" ht="13.2" x14ac:dyDescent="0.25">
      <c r="A90" s="52">
        <v>76</v>
      </c>
      <c r="B90" s="54" t="s">
        <v>81</v>
      </c>
      <c r="C90" s="30"/>
      <c r="D90" s="30"/>
      <c r="E90" s="30"/>
      <c r="F90" s="30"/>
      <c r="G90" s="30"/>
      <c r="H90" s="30"/>
      <c r="I90" s="96" t="str">
        <f t="shared" si="52"/>
        <v/>
      </c>
      <c r="J90" s="95">
        <f t="shared" si="77"/>
        <v>0</v>
      </c>
      <c r="K90" s="30"/>
      <c r="L90" s="30"/>
      <c r="M90" s="95">
        <f t="shared" si="78"/>
        <v>0</v>
      </c>
      <c r="N90" s="30"/>
      <c r="O90" s="30"/>
      <c r="P90" s="30"/>
      <c r="Q90" s="96" t="str">
        <f t="shared" si="53"/>
        <v/>
      </c>
      <c r="R90" s="30"/>
      <c r="S90" s="30"/>
      <c r="T90" s="30"/>
      <c r="U90" s="96" t="str">
        <f t="shared" si="79"/>
        <v/>
      </c>
      <c r="V90" s="96" t="str">
        <f t="shared" si="80"/>
        <v/>
      </c>
      <c r="W90" s="95">
        <f t="shared" si="51"/>
        <v>0</v>
      </c>
      <c r="X90" s="30"/>
      <c r="Y90" s="96" t="str">
        <f t="shared" si="81"/>
        <v/>
      </c>
      <c r="Z90" s="30"/>
      <c r="AA90" s="96" t="str">
        <f t="shared" si="82"/>
        <v/>
      </c>
      <c r="AB90" s="30"/>
      <c r="AC90" s="96" t="str">
        <f t="shared" si="83"/>
        <v/>
      </c>
      <c r="AD90" s="30"/>
      <c r="AE90" s="96" t="str">
        <f t="shared" si="70"/>
        <v/>
      </c>
      <c r="AF90" s="96" t="str">
        <f t="shared" si="71"/>
        <v/>
      </c>
      <c r="AG90" s="96" t="str">
        <f t="shared" si="72"/>
        <v/>
      </c>
      <c r="AH90" s="96" t="str">
        <f t="shared" si="73"/>
        <v/>
      </c>
      <c r="AI90" s="96" t="str">
        <f t="shared" si="54"/>
        <v/>
      </c>
      <c r="AJ90" s="97" t="str">
        <f t="shared" si="74"/>
        <v/>
      </c>
      <c r="AK90" s="97" t="str">
        <f t="shared" si="75"/>
        <v/>
      </c>
      <c r="AL90" s="98" t="str">
        <f t="shared" si="76"/>
        <v/>
      </c>
      <c r="AM90" s="97" t="str">
        <f t="shared" si="55"/>
        <v/>
      </c>
    </row>
    <row r="91" spans="1:39" s="4" customFormat="1" ht="13.2" x14ac:dyDescent="0.25">
      <c r="A91" s="52">
        <v>77</v>
      </c>
      <c r="B91" s="56" t="s">
        <v>82</v>
      </c>
      <c r="C91" s="30"/>
      <c r="D91" s="30"/>
      <c r="E91" s="30"/>
      <c r="F91" s="30"/>
      <c r="G91" s="30"/>
      <c r="H91" s="30"/>
      <c r="I91" s="96" t="str">
        <f t="shared" si="52"/>
        <v/>
      </c>
      <c r="J91" s="95">
        <f t="shared" si="77"/>
        <v>0</v>
      </c>
      <c r="K91" s="30"/>
      <c r="L91" s="30"/>
      <c r="M91" s="95">
        <f t="shared" si="78"/>
        <v>0</v>
      </c>
      <c r="N91" s="30"/>
      <c r="O91" s="30"/>
      <c r="P91" s="30"/>
      <c r="Q91" s="96" t="str">
        <f t="shared" si="53"/>
        <v/>
      </c>
      <c r="R91" s="30"/>
      <c r="S91" s="30"/>
      <c r="T91" s="30"/>
      <c r="U91" s="96" t="str">
        <f t="shared" si="79"/>
        <v/>
      </c>
      <c r="V91" s="96" t="str">
        <f t="shared" si="80"/>
        <v/>
      </c>
      <c r="W91" s="95">
        <f t="shared" si="51"/>
        <v>0</v>
      </c>
      <c r="X91" s="30"/>
      <c r="Y91" s="96" t="str">
        <f t="shared" si="81"/>
        <v/>
      </c>
      <c r="Z91" s="30"/>
      <c r="AA91" s="96" t="str">
        <f t="shared" si="82"/>
        <v/>
      </c>
      <c r="AB91" s="30"/>
      <c r="AC91" s="96" t="str">
        <f t="shared" si="83"/>
        <v/>
      </c>
      <c r="AD91" s="30"/>
      <c r="AE91" s="96" t="str">
        <f t="shared" si="70"/>
        <v/>
      </c>
      <c r="AF91" s="96" t="str">
        <f t="shared" si="71"/>
        <v/>
      </c>
      <c r="AG91" s="96" t="str">
        <f t="shared" si="72"/>
        <v/>
      </c>
      <c r="AH91" s="96" t="str">
        <f t="shared" si="73"/>
        <v/>
      </c>
      <c r="AI91" s="96" t="str">
        <f t="shared" si="54"/>
        <v/>
      </c>
      <c r="AJ91" s="97" t="str">
        <f t="shared" si="74"/>
        <v/>
      </c>
      <c r="AK91" s="97" t="str">
        <f t="shared" si="75"/>
        <v/>
      </c>
      <c r="AL91" s="98" t="str">
        <f t="shared" si="76"/>
        <v/>
      </c>
      <c r="AM91" s="97" t="str">
        <f t="shared" si="55"/>
        <v/>
      </c>
    </row>
    <row r="92" spans="1:39" s="4" customFormat="1" ht="13.2" x14ac:dyDescent="0.25">
      <c r="A92" s="52">
        <v>78</v>
      </c>
      <c r="B92" s="41" t="s">
        <v>83</v>
      </c>
      <c r="C92" s="30"/>
      <c r="D92" s="30"/>
      <c r="E92" s="30"/>
      <c r="F92" s="30"/>
      <c r="G92" s="30"/>
      <c r="H92" s="30"/>
      <c r="I92" s="96" t="str">
        <f t="shared" si="52"/>
        <v/>
      </c>
      <c r="J92" s="95">
        <f t="shared" si="77"/>
        <v>0</v>
      </c>
      <c r="K92" s="30"/>
      <c r="L92" s="30"/>
      <c r="M92" s="95">
        <f t="shared" si="78"/>
        <v>0</v>
      </c>
      <c r="N92" s="30"/>
      <c r="O92" s="30"/>
      <c r="P92" s="30"/>
      <c r="Q92" s="96" t="str">
        <f t="shared" si="53"/>
        <v/>
      </c>
      <c r="R92" s="30"/>
      <c r="S92" s="30"/>
      <c r="T92" s="30"/>
      <c r="U92" s="96" t="str">
        <f t="shared" si="79"/>
        <v/>
      </c>
      <c r="V92" s="96" t="str">
        <f t="shared" si="80"/>
        <v/>
      </c>
      <c r="W92" s="95">
        <f t="shared" si="51"/>
        <v>0</v>
      </c>
      <c r="X92" s="30"/>
      <c r="Y92" s="96" t="str">
        <f t="shared" si="81"/>
        <v/>
      </c>
      <c r="Z92" s="30"/>
      <c r="AA92" s="96" t="str">
        <f t="shared" si="82"/>
        <v/>
      </c>
      <c r="AB92" s="30"/>
      <c r="AC92" s="96" t="str">
        <f t="shared" si="83"/>
        <v/>
      </c>
      <c r="AD92" s="30"/>
      <c r="AE92" s="96" t="str">
        <f t="shared" si="70"/>
        <v/>
      </c>
      <c r="AF92" s="96" t="str">
        <f t="shared" si="71"/>
        <v/>
      </c>
      <c r="AG92" s="96" t="str">
        <f t="shared" si="72"/>
        <v/>
      </c>
      <c r="AH92" s="96" t="str">
        <f t="shared" si="73"/>
        <v/>
      </c>
      <c r="AI92" s="96" t="str">
        <f t="shared" si="54"/>
        <v/>
      </c>
      <c r="AJ92" s="97" t="str">
        <f t="shared" si="74"/>
        <v/>
      </c>
      <c r="AK92" s="97" t="str">
        <f t="shared" si="75"/>
        <v/>
      </c>
      <c r="AL92" s="98" t="str">
        <f t="shared" si="76"/>
        <v/>
      </c>
      <c r="AM92" s="97" t="str">
        <f t="shared" si="55"/>
        <v/>
      </c>
    </row>
    <row r="93" spans="1:39" s="4" customFormat="1" ht="13.2" x14ac:dyDescent="0.25">
      <c r="A93" s="52">
        <v>79</v>
      </c>
      <c r="B93" s="41" t="s">
        <v>84</v>
      </c>
      <c r="C93" s="30"/>
      <c r="D93" s="30"/>
      <c r="E93" s="30"/>
      <c r="F93" s="30"/>
      <c r="G93" s="30"/>
      <c r="H93" s="30"/>
      <c r="I93" s="96" t="str">
        <f t="shared" si="52"/>
        <v/>
      </c>
      <c r="J93" s="95">
        <f t="shared" si="77"/>
        <v>0</v>
      </c>
      <c r="K93" s="30"/>
      <c r="L93" s="30"/>
      <c r="M93" s="95">
        <f t="shared" si="78"/>
        <v>0</v>
      </c>
      <c r="N93" s="30"/>
      <c r="O93" s="30"/>
      <c r="P93" s="30"/>
      <c r="Q93" s="96" t="str">
        <f t="shared" si="53"/>
        <v/>
      </c>
      <c r="R93" s="30"/>
      <c r="S93" s="30"/>
      <c r="T93" s="30"/>
      <c r="U93" s="96" t="str">
        <f t="shared" si="79"/>
        <v/>
      </c>
      <c r="V93" s="96" t="str">
        <f t="shared" si="80"/>
        <v/>
      </c>
      <c r="W93" s="95">
        <f t="shared" si="51"/>
        <v>0</v>
      </c>
      <c r="X93" s="30"/>
      <c r="Y93" s="96" t="str">
        <f t="shared" si="81"/>
        <v/>
      </c>
      <c r="Z93" s="30"/>
      <c r="AA93" s="96" t="str">
        <f t="shared" si="82"/>
        <v/>
      </c>
      <c r="AB93" s="30"/>
      <c r="AC93" s="96" t="str">
        <f t="shared" si="83"/>
        <v/>
      </c>
      <c r="AD93" s="30"/>
      <c r="AE93" s="96" t="str">
        <f t="shared" si="70"/>
        <v/>
      </c>
      <c r="AF93" s="96" t="str">
        <f t="shared" si="71"/>
        <v/>
      </c>
      <c r="AG93" s="96" t="str">
        <f t="shared" si="72"/>
        <v/>
      </c>
      <c r="AH93" s="96" t="str">
        <f t="shared" si="73"/>
        <v/>
      </c>
      <c r="AI93" s="96" t="str">
        <f t="shared" si="54"/>
        <v/>
      </c>
      <c r="AJ93" s="97" t="str">
        <f t="shared" si="74"/>
        <v/>
      </c>
      <c r="AK93" s="97" t="str">
        <f t="shared" si="75"/>
        <v/>
      </c>
      <c r="AL93" s="98" t="str">
        <f t="shared" si="76"/>
        <v/>
      </c>
      <c r="AM93" s="97" t="str">
        <f t="shared" si="55"/>
        <v/>
      </c>
    </row>
    <row r="94" spans="1:39" s="4" customFormat="1" ht="13.2" x14ac:dyDescent="0.25">
      <c r="A94" s="52">
        <v>80</v>
      </c>
      <c r="B94" s="41" t="s">
        <v>85</v>
      </c>
      <c r="C94" s="30"/>
      <c r="D94" s="30"/>
      <c r="E94" s="30"/>
      <c r="F94" s="30"/>
      <c r="G94" s="30"/>
      <c r="H94" s="30"/>
      <c r="I94" s="96" t="str">
        <f t="shared" si="52"/>
        <v/>
      </c>
      <c r="J94" s="95">
        <f t="shared" si="77"/>
        <v>0</v>
      </c>
      <c r="K94" s="30"/>
      <c r="L94" s="30"/>
      <c r="M94" s="95">
        <f t="shared" si="78"/>
        <v>0</v>
      </c>
      <c r="N94" s="30"/>
      <c r="O94" s="30"/>
      <c r="P94" s="30"/>
      <c r="Q94" s="96" t="str">
        <f t="shared" si="53"/>
        <v/>
      </c>
      <c r="R94" s="30"/>
      <c r="S94" s="30"/>
      <c r="T94" s="30"/>
      <c r="U94" s="96" t="str">
        <f t="shared" si="79"/>
        <v/>
      </c>
      <c r="V94" s="96" t="str">
        <f t="shared" si="80"/>
        <v/>
      </c>
      <c r="W94" s="95">
        <f t="shared" si="51"/>
        <v>0</v>
      </c>
      <c r="X94" s="30"/>
      <c r="Y94" s="96" t="str">
        <f t="shared" si="81"/>
        <v/>
      </c>
      <c r="Z94" s="30"/>
      <c r="AA94" s="96" t="str">
        <f t="shared" si="82"/>
        <v/>
      </c>
      <c r="AB94" s="30"/>
      <c r="AC94" s="96" t="str">
        <f t="shared" si="83"/>
        <v/>
      </c>
      <c r="AD94" s="30"/>
      <c r="AE94" s="96" t="str">
        <f t="shared" si="70"/>
        <v/>
      </c>
      <c r="AF94" s="96" t="str">
        <f t="shared" si="71"/>
        <v/>
      </c>
      <c r="AG94" s="96" t="str">
        <f t="shared" si="72"/>
        <v/>
      </c>
      <c r="AH94" s="96" t="str">
        <f t="shared" si="73"/>
        <v/>
      </c>
      <c r="AI94" s="96" t="str">
        <f t="shared" si="54"/>
        <v/>
      </c>
      <c r="AJ94" s="97" t="str">
        <f t="shared" si="74"/>
        <v/>
      </c>
      <c r="AK94" s="97" t="str">
        <f t="shared" si="75"/>
        <v/>
      </c>
      <c r="AL94" s="98" t="str">
        <f t="shared" si="76"/>
        <v/>
      </c>
      <c r="AM94" s="97" t="str">
        <f t="shared" si="55"/>
        <v/>
      </c>
    </row>
    <row r="95" spans="1:39" s="4" customFormat="1" ht="13.2" x14ac:dyDescent="0.25">
      <c r="A95" s="52">
        <v>81</v>
      </c>
      <c r="B95" s="41" t="s">
        <v>86</v>
      </c>
      <c r="C95" s="30"/>
      <c r="D95" s="30"/>
      <c r="E95" s="30"/>
      <c r="F95" s="30"/>
      <c r="G95" s="30"/>
      <c r="H95" s="30"/>
      <c r="I95" s="96" t="str">
        <f t="shared" si="52"/>
        <v/>
      </c>
      <c r="J95" s="95">
        <f t="shared" si="77"/>
        <v>0</v>
      </c>
      <c r="K95" s="30"/>
      <c r="L95" s="30"/>
      <c r="M95" s="95">
        <f t="shared" si="78"/>
        <v>0</v>
      </c>
      <c r="N95" s="30"/>
      <c r="O95" s="30"/>
      <c r="P95" s="30"/>
      <c r="Q95" s="96" t="str">
        <f t="shared" si="53"/>
        <v/>
      </c>
      <c r="R95" s="30"/>
      <c r="S95" s="30"/>
      <c r="T95" s="30"/>
      <c r="U95" s="96" t="str">
        <f t="shared" si="79"/>
        <v/>
      </c>
      <c r="V95" s="96" t="str">
        <f t="shared" si="80"/>
        <v/>
      </c>
      <c r="W95" s="95">
        <f t="shared" si="51"/>
        <v>0</v>
      </c>
      <c r="X95" s="30"/>
      <c r="Y95" s="96" t="str">
        <f t="shared" si="81"/>
        <v/>
      </c>
      <c r="Z95" s="30"/>
      <c r="AA95" s="96" t="str">
        <f t="shared" si="82"/>
        <v/>
      </c>
      <c r="AB95" s="30"/>
      <c r="AC95" s="96" t="str">
        <f t="shared" si="83"/>
        <v/>
      </c>
      <c r="AD95" s="30"/>
      <c r="AE95" s="96" t="str">
        <f t="shared" si="70"/>
        <v/>
      </c>
      <c r="AF95" s="96" t="str">
        <f t="shared" si="71"/>
        <v/>
      </c>
      <c r="AG95" s="96" t="str">
        <f t="shared" si="72"/>
        <v/>
      </c>
      <c r="AH95" s="96" t="str">
        <f t="shared" si="73"/>
        <v/>
      </c>
      <c r="AI95" s="96" t="str">
        <f t="shared" si="54"/>
        <v/>
      </c>
      <c r="AJ95" s="97" t="str">
        <f t="shared" si="74"/>
        <v/>
      </c>
      <c r="AK95" s="97" t="str">
        <f t="shared" si="75"/>
        <v/>
      </c>
      <c r="AL95" s="98" t="str">
        <f t="shared" si="76"/>
        <v/>
      </c>
      <c r="AM95" s="97" t="str">
        <f t="shared" si="55"/>
        <v/>
      </c>
    </row>
    <row r="96" spans="1:39" ht="12.75" customHeight="1" x14ac:dyDescent="0.2">
      <c r="A96" s="52">
        <v>82</v>
      </c>
      <c r="B96" s="56" t="s">
        <v>177</v>
      </c>
      <c r="C96" s="47"/>
      <c r="D96" s="30"/>
      <c r="E96" s="30"/>
      <c r="F96" s="30"/>
      <c r="G96" s="30"/>
      <c r="H96" s="30"/>
      <c r="I96" s="96" t="str">
        <f t="shared" si="52"/>
        <v/>
      </c>
      <c r="J96" s="95">
        <f>D96+G96</f>
        <v>0</v>
      </c>
      <c r="K96" s="30"/>
      <c r="L96" s="30"/>
      <c r="M96" s="95">
        <f>K96+L96</f>
        <v>0</v>
      </c>
      <c r="N96" s="30"/>
      <c r="O96" s="30"/>
      <c r="P96" s="30"/>
      <c r="Q96" s="96" t="str">
        <f t="shared" si="53"/>
        <v/>
      </c>
      <c r="R96" s="30"/>
      <c r="S96" s="30"/>
      <c r="T96" s="30"/>
      <c r="U96" s="96" t="str">
        <f>IF((C96=0),"",(R96/C96))</f>
        <v/>
      </c>
      <c r="V96" s="96" t="str">
        <f>IF((C96=0),"",(S96/C96))</f>
        <v/>
      </c>
      <c r="W96" s="95">
        <f t="shared" si="51"/>
        <v>0</v>
      </c>
      <c r="X96" s="30"/>
      <c r="Y96" s="96" t="str">
        <f>IF((W96=0),"",((X96/W96)*100))</f>
        <v/>
      </c>
      <c r="Z96" s="30"/>
      <c r="AA96" s="96" t="str">
        <f>IF((W96=0),"",((Z96/W96)*100))</f>
        <v/>
      </c>
      <c r="AB96" s="30"/>
      <c r="AC96" s="96" t="str">
        <f>IF((W96=0),"",((AB96/W96)*100))</f>
        <v/>
      </c>
      <c r="AD96" s="30"/>
      <c r="AE96" s="96" t="str">
        <f>IF((W96=0),"",((AD96/W96)*100))</f>
        <v/>
      </c>
      <c r="AF96" s="96" t="str">
        <f>IF((G96=0),"",((M96/G96)*100))</f>
        <v/>
      </c>
      <c r="AG96" s="96" t="str">
        <f>IF((J96=0),"",((M96/J96)*100))</f>
        <v/>
      </c>
      <c r="AH96" s="96" t="str">
        <f>IF((M96=0),"",((((M96-Z96)-AB96)/M96)*100))</f>
        <v/>
      </c>
      <c r="AI96" s="97" t="str">
        <f t="shared" si="54"/>
        <v/>
      </c>
      <c r="AJ96" s="97" t="str">
        <f>IF((K96=0),"",((K96/M96)*100))</f>
        <v/>
      </c>
      <c r="AK96" s="97" t="str">
        <f>IF((L96=0),"",((L96/M96)*100))</f>
        <v/>
      </c>
      <c r="AL96" s="98" t="str">
        <f>IF((M96=0),"",((P96/M96)*100))</f>
        <v/>
      </c>
      <c r="AM96" s="97" t="str">
        <f t="shared" si="55"/>
        <v/>
      </c>
    </row>
    <row r="97" spans="1:39" ht="12.75" customHeight="1" x14ac:dyDescent="0.2">
      <c r="A97" s="52">
        <v>83</v>
      </c>
      <c r="B97" s="56" t="s">
        <v>196</v>
      </c>
      <c r="C97" s="47"/>
      <c r="D97" s="30"/>
      <c r="E97" s="30"/>
      <c r="F97" s="30"/>
      <c r="G97" s="30"/>
      <c r="H97" s="30"/>
      <c r="I97" s="96" t="str">
        <f t="shared" si="52"/>
        <v/>
      </c>
      <c r="J97" s="95">
        <f>D97+G97</f>
        <v>0</v>
      </c>
      <c r="K97" s="30"/>
      <c r="L97" s="30"/>
      <c r="M97" s="95">
        <f>K97+L97</f>
        <v>0</v>
      </c>
      <c r="N97" s="30"/>
      <c r="O97" s="30"/>
      <c r="P97" s="30"/>
      <c r="Q97" s="96" t="str">
        <f t="shared" si="53"/>
        <v/>
      </c>
      <c r="R97" s="30"/>
      <c r="S97" s="30"/>
      <c r="T97" s="30"/>
      <c r="U97" s="96" t="str">
        <f>IF((C97=0),"",(R97/C97))</f>
        <v/>
      </c>
      <c r="V97" s="96" t="str">
        <f>IF((C97=0),"",(S97/C97))</f>
        <v/>
      </c>
      <c r="W97" s="95">
        <f t="shared" si="51"/>
        <v>0</v>
      </c>
      <c r="X97" s="30"/>
      <c r="Y97" s="96" t="str">
        <f>IF((W97=0),"",((X97/W97)*100))</f>
        <v/>
      </c>
      <c r="Z97" s="30"/>
      <c r="AA97" s="96" t="str">
        <f>IF((W97=0),"",((Z97/W97)*100))</f>
        <v/>
      </c>
      <c r="AB97" s="30"/>
      <c r="AC97" s="96" t="str">
        <f>IF((W97=0),"",((AB97/W97)*100))</f>
        <v/>
      </c>
      <c r="AD97" s="30"/>
      <c r="AE97" s="96" t="str">
        <f>IF((W97=0),"",((AD97/W97)*100))</f>
        <v/>
      </c>
      <c r="AF97" s="96" t="str">
        <f>IF((G97=0),"",((M97/G97)*100))</f>
        <v/>
      </c>
      <c r="AG97" s="96" t="str">
        <f>IF((J97=0),"",((M97/J97)*100))</f>
        <v/>
      </c>
      <c r="AH97" s="96" t="str">
        <f>IF((M97=0),"",((((M97-Z97)-AB97)/M97)*100))</f>
        <v/>
      </c>
      <c r="AI97" s="97" t="str">
        <f t="shared" si="54"/>
        <v/>
      </c>
      <c r="AJ97" s="97" t="str">
        <f>IF((K97=0),"",((K97/M97)*100))</f>
        <v/>
      </c>
      <c r="AK97" s="97" t="str">
        <f>IF((L97=0),"",((L97/M97)*100))</f>
        <v/>
      </c>
      <c r="AL97" s="98" t="str">
        <f>IF((M97=0),"",((P97/M97)*100))</f>
        <v/>
      </c>
      <c r="AM97" s="97" t="str">
        <f t="shared" si="55"/>
        <v/>
      </c>
    </row>
    <row r="98" spans="1:39" ht="12.75" customHeight="1" x14ac:dyDescent="0.2">
      <c r="A98" s="52">
        <v>84</v>
      </c>
      <c r="B98" s="56" t="s">
        <v>192</v>
      </c>
      <c r="C98" s="47">
        <v>1</v>
      </c>
      <c r="D98" s="30"/>
      <c r="E98" s="30"/>
      <c r="F98" s="30"/>
      <c r="G98" s="30">
        <v>112</v>
      </c>
      <c r="H98" s="30">
        <v>112</v>
      </c>
      <c r="I98" s="96">
        <f t="shared" si="52"/>
        <v>10.181818181818182</v>
      </c>
      <c r="J98" s="95">
        <f>D98+G98</f>
        <v>112</v>
      </c>
      <c r="K98" s="30"/>
      <c r="L98" s="30">
        <v>112</v>
      </c>
      <c r="M98" s="95">
        <f>K98+L98</f>
        <v>112</v>
      </c>
      <c r="N98" s="30"/>
      <c r="O98" s="30"/>
      <c r="P98" s="30"/>
      <c r="Q98" s="96">
        <f t="shared" si="53"/>
        <v>10.181818181818182</v>
      </c>
      <c r="R98" s="30"/>
      <c r="S98" s="30"/>
      <c r="T98" s="30"/>
      <c r="U98" s="96">
        <f>IF((C98=0),"",(R98/C98))</f>
        <v>0</v>
      </c>
      <c r="V98" s="96">
        <f>IF((C98=0),"",(S98/C98))</f>
        <v>0</v>
      </c>
      <c r="W98" s="95">
        <f t="shared" si="51"/>
        <v>0</v>
      </c>
      <c r="X98" s="30"/>
      <c r="Y98" s="96" t="str">
        <f>IF((W98=0),"",((X98/W98)*100))</f>
        <v/>
      </c>
      <c r="Z98" s="30"/>
      <c r="AA98" s="96" t="str">
        <f>IF((W98=0),"",((Z98/W98)*100))</f>
        <v/>
      </c>
      <c r="AB98" s="30"/>
      <c r="AC98" s="96" t="str">
        <f>IF((W98=0),"",((AB98/W98)*100))</f>
        <v/>
      </c>
      <c r="AD98" s="30"/>
      <c r="AE98" s="96" t="str">
        <f>IF((W98=0),"",((AD98/W98)*100))</f>
        <v/>
      </c>
      <c r="AF98" s="96">
        <f>IF((G98=0),"",((M98/G98)*100))</f>
        <v>100</v>
      </c>
      <c r="AG98" s="96">
        <f>IF((J98=0),"",((M98/J98)*100))</f>
        <v>100</v>
      </c>
      <c r="AH98" s="96">
        <f>IF((M98=0),"",((((M98-Z98)-AB98)/M98)*100))</f>
        <v>100</v>
      </c>
      <c r="AI98" s="97">
        <f t="shared" si="54"/>
        <v>0</v>
      </c>
      <c r="AJ98" s="97" t="str">
        <f>IF((K98=0),"",((K98/M98)*100))</f>
        <v/>
      </c>
      <c r="AK98" s="97">
        <f>IF((L98=0),"",((L98/M98)*100))</f>
        <v>100</v>
      </c>
      <c r="AL98" s="98">
        <f>IF((M98=0),"",((P98/M98)*100))</f>
        <v>0</v>
      </c>
      <c r="AM98" s="97">
        <f t="shared" si="55"/>
        <v>10.181818181818182</v>
      </c>
    </row>
    <row r="99" spans="1:39" s="4" customFormat="1" ht="13.2" x14ac:dyDescent="0.25">
      <c r="A99" s="146" t="s">
        <v>233</v>
      </c>
      <c r="B99" s="147"/>
      <c r="C99" s="48">
        <v>1</v>
      </c>
      <c r="D99" s="101">
        <f>SUM(D87:D98)</f>
        <v>0</v>
      </c>
      <c r="E99" s="101">
        <f>SUM(E87:E98)</f>
        <v>0</v>
      </c>
      <c r="F99" s="101">
        <f>SUM(F87:F98)</f>
        <v>0</v>
      </c>
      <c r="G99" s="101">
        <f>SUM(G87:G98)</f>
        <v>3125</v>
      </c>
      <c r="H99" s="101">
        <f>SUM(H87:H98)</f>
        <v>3125</v>
      </c>
      <c r="I99" s="31">
        <f t="shared" si="52"/>
        <v>284.09090909090907</v>
      </c>
      <c r="J99" s="32">
        <f>D99+G99</f>
        <v>3125</v>
      </c>
      <c r="K99" s="101">
        <f>SUM(K87:K98)</f>
        <v>0</v>
      </c>
      <c r="L99" s="101">
        <f>SUM(L87:L98)</f>
        <v>3125</v>
      </c>
      <c r="M99" s="32">
        <f>K99+L99</f>
        <v>3125</v>
      </c>
      <c r="N99" s="101">
        <f>SUM(N87:N98)</f>
        <v>0</v>
      </c>
      <c r="O99" s="101">
        <f>SUM(O87:O98)</f>
        <v>0</v>
      </c>
      <c r="P99" s="101">
        <f>SUM(P87:P98)</f>
        <v>0</v>
      </c>
      <c r="Q99" s="31">
        <f t="shared" si="53"/>
        <v>284.09090909090907</v>
      </c>
      <c r="R99" s="101">
        <f>SUM(R87:R98)</f>
        <v>0</v>
      </c>
      <c r="S99" s="101">
        <f>SUM(S87:S98)</f>
        <v>0</v>
      </c>
      <c r="T99" s="101">
        <f>SUM(T87:T98)</f>
        <v>0</v>
      </c>
      <c r="U99" s="31">
        <f>IF((C99=0),"",(R99/C99))</f>
        <v>0</v>
      </c>
      <c r="V99" s="31">
        <f>IF((C99=0),"",(S99/C99))</f>
        <v>0</v>
      </c>
      <c r="W99" s="32">
        <f t="shared" si="51"/>
        <v>0</v>
      </c>
      <c r="X99" s="101">
        <f>SUM(X87:X98)</f>
        <v>0</v>
      </c>
      <c r="Y99" s="43" t="str">
        <f>IF((W99=0),"",((X99/W99)*100))</f>
        <v/>
      </c>
      <c r="Z99" s="101">
        <f>SUM(Z87:Z98)</f>
        <v>0</v>
      </c>
      <c r="AA99" s="43" t="str">
        <f>IF((W99=0),"",((Z99/W99)*100))</f>
        <v/>
      </c>
      <c r="AB99" s="101">
        <f>SUM(AB87:AB98)</f>
        <v>0</v>
      </c>
      <c r="AC99" s="43" t="str">
        <f>IF((W99=0),"",((AB99/W99)*100))</f>
        <v/>
      </c>
      <c r="AD99" s="101">
        <f>SUM(AD87:AD98)</f>
        <v>0</v>
      </c>
      <c r="AE99" s="31" t="str">
        <f t="shared" si="70"/>
        <v/>
      </c>
      <c r="AF99" s="31">
        <f t="shared" si="71"/>
        <v>100</v>
      </c>
      <c r="AG99" s="31">
        <f t="shared" si="72"/>
        <v>100</v>
      </c>
      <c r="AH99" s="31">
        <f t="shared" si="73"/>
        <v>100</v>
      </c>
      <c r="AI99" s="31">
        <f t="shared" si="54"/>
        <v>0</v>
      </c>
      <c r="AJ99" s="43" t="str">
        <f t="shared" si="74"/>
        <v/>
      </c>
      <c r="AK99" s="43">
        <f t="shared" si="75"/>
        <v>100</v>
      </c>
      <c r="AL99" s="44">
        <f t="shared" si="76"/>
        <v>0</v>
      </c>
      <c r="AM99" s="43">
        <f t="shared" si="55"/>
        <v>284.09090909090907</v>
      </c>
    </row>
    <row r="100" spans="1:39" s="4" customFormat="1" ht="13.2" x14ac:dyDescent="0.25">
      <c r="A100" s="146" t="s">
        <v>234</v>
      </c>
      <c r="B100" s="147"/>
      <c r="C100" s="48">
        <v>7</v>
      </c>
      <c r="D100" s="101">
        <f>SUM(D86,D99)</f>
        <v>1486</v>
      </c>
      <c r="E100" s="101">
        <f>SUM(E86,E99)</f>
        <v>12</v>
      </c>
      <c r="F100" s="101">
        <f>SUM(F86,F99)</f>
        <v>47</v>
      </c>
      <c r="G100" s="101">
        <f>SUM(G86,G99)</f>
        <v>8766</v>
      </c>
      <c r="H100" s="101">
        <f>SUM(H86,H99)</f>
        <v>8602</v>
      </c>
      <c r="I100" s="31">
        <f t="shared" si="52"/>
        <v>113.84415584415584</v>
      </c>
      <c r="J100" s="32">
        <f>D100+G100</f>
        <v>10252</v>
      </c>
      <c r="K100" s="101">
        <f>SUM((K99+K86))</f>
        <v>3921</v>
      </c>
      <c r="L100" s="101">
        <f>SUM((L99+L86))</f>
        <v>4493</v>
      </c>
      <c r="M100" s="32">
        <f>K100+L100</f>
        <v>8414</v>
      </c>
      <c r="N100" s="101">
        <f>SUM((N99+N86))</f>
        <v>0</v>
      </c>
      <c r="O100" s="101">
        <f>SUM((O99+O86))</f>
        <v>13</v>
      </c>
      <c r="P100" s="101">
        <f>SUM((P99+P86))</f>
        <v>99</v>
      </c>
      <c r="Q100" s="31">
        <f t="shared" si="53"/>
        <v>109.27272727272727</v>
      </c>
      <c r="R100" s="101">
        <f>SUM((R99+R86))</f>
        <v>1838</v>
      </c>
      <c r="S100" s="101">
        <f>SUM((S99+S86))</f>
        <v>13</v>
      </c>
      <c r="T100" s="101">
        <f>SUM((T99+T86))</f>
        <v>60</v>
      </c>
      <c r="U100" s="31">
        <f>IF((C100=0),"",(R100/C100))</f>
        <v>262.57142857142856</v>
      </c>
      <c r="V100" s="31">
        <f>IF((C100=0),"",(S100/C100))</f>
        <v>1.8571428571428572</v>
      </c>
      <c r="W100" s="32">
        <f t="shared" si="51"/>
        <v>260</v>
      </c>
      <c r="X100" s="101">
        <f>SUM((X99+X86))</f>
        <v>161</v>
      </c>
      <c r="Y100" s="43">
        <f>IF((W100=0),"",((X100/W100)*100))</f>
        <v>61.923076923076927</v>
      </c>
      <c r="Z100" s="101">
        <f>SUM((Z99+Z86))</f>
        <v>19</v>
      </c>
      <c r="AA100" s="43">
        <f>IF((W100=0),"",((Z100/W100)*100))</f>
        <v>7.3076923076923084</v>
      </c>
      <c r="AB100" s="101">
        <f>SUM((AB99+AB86))</f>
        <v>61</v>
      </c>
      <c r="AC100" s="43">
        <f>IF((W100=0),"",((AB100/W100)*100))</f>
        <v>23.46153846153846</v>
      </c>
      <c r="AD100" s="101">
        <f>SUM((AD99+AD86))</f>
        <v>19</v>
      </c>
      <c r="AE100" s="31">
        <f t="shared" si="70"/>
        <v>7.3076923076923084</v>
      </c>
      <c r="AF100" s="31">
        <f t="shared" si="71"/>
        <v>95.984485512206248</v>
      </c>
      <c r="AG100" s="31">
        <f t="shared" si="72"/>
        <v>82.071790870074139</v>
      </c>
      <c r="AH100" s="31">
        <f t="shared" si="73"/>
        <v>99.049203708105537</v>
      </c>
      <c r="AI100" s="31">
        <f t="shared" si="54"/>
        <v>2.516084873374401</v>
      </c>
      <c r="AJ100" s="43">
        <f t="shared" si="74"/>
        <v>46.600903256477302</v>
      </c>
      <c r="AK100" s="43">
        <f t="shared" si="75"/>
        <v>53.399096743522698</v>
      </c>
      <c r="AL100" s="44">
        <f t="shared" si="76"/>
        <v>1.1766104112193962</v>
      </c>
      <c r="AM100" s="43">
        <f t="shared" si="55"/>
        <v>133.14285714285714</v>
      </c>
    </row>
    <row r="101" spans="1:39" s="4" customFormat="1" ht="13.2" x14ac:dyDescent="0.25"/>
    <row r="102" spans="1:39" ht="12.75" customHeight="1" x14ac:dyDescent="0.25">
      <c r="AJ102" s="2" t="s">
        <v>201</v>
      </c>
    </row>
    <row r="103" spans="1:39" ht="12.75" customHeight="1" x14ac:dyDescent="0.25">
      <c r="AH103" s="2" t="s">
        <v>203</v>
      </c>
      <c r="AJ103" s="137" t="s">
        <v>268</v>
      </c>
      <c r="AK103" s="137"/>
      <c r="AL103" s="137"/>
      <c r="AM103" s="137"/>
    </row>
    <row r="106" spans="1:39" ht="12.75" customHeight="1" x14ac:dyDescent="0.25">
      <c r="AJ106" s="2" t="s">
        <v>202</v>
      </c>
    </row>
    <row r="121" spans="1:1" ht="12.75" hidden="1" customHeight="1" x14ac:dyDescent="0.25">
      <c r="A121" s="11" t="s">
        <v>204</v>
      </c>
    </row>
    <row r="122" spans="1:1" ht="12.75" hidden="1" customHeight="1" x14ac:dyDescent="0.25">
      <c r="A122" s="11" t="s">
        <v>205</v>
      </c>
    </row>
    <row r="123" spans="1:1" ht="12.75" hidden="1" customHeight="1" x14ac:dyDescent="0.25">
      <c r="A123" s="11" t="s">
        <v>206</v>
      </c>
    </row>
    <row r="124" spans="1:1" ht="12.75" hidden="1" customHeight="1" x14ac:dyDescent="0.25">
      <c r="A124" s="11" t="s">
        <v>207</v>
      </c>
    </row>
    <row r="125" spans="1:1" ht="12.75" hidden="1" customHeight="1" x14ac:dyDescent="0.25">
      <c r="A125" s="11" t="s">
        <v>102</v>
      </c>
    </row>
    <row r="126" spans="1:1" ht="12.75" hidden="1" customHeight="1" x14ac:dyDescent="0.25">
      <c r="A126" s="11" t="s">
        <v>103</v>
      </c>
    </row>
    <row r="127" spans="1:1" ht="12.75" hidden="1" customHeight="1" x14ac:dyDescent="0.25">
      <c r="A127" s="11" t="s">
        <v>135</v>
      </c>
    </row>
    <row r="128" spans="1:1" ht="12.75" hidden="1" customHeight="1" x14ac:dyDescent="0.25">
      <c r="A128" s="11" t="s">
        <v>136</v>
      </c>
    </row>
    <row r="129" spans="1:1" ht="12.75" hidden="1" customHeight="1" x14ac:dyDescent="0.25">
      <c r="A129" s="11" t="s">
        <v>137</v>
      </c>
    </row>
    <row r="130" spans="1:1" ht="12.75" hidden="1" customHeight="1" x14ac:dyDescent="0.25">
      <c r="A130" s="11" t="s">
        <v>138</v>
      </c>
    </row>
    <row r="131" spans="1:1" ht="12.75" hidden="1" customHeight="1" x14ac:dyDescent="0.25">
      <c r="A131" s="11" t="s">
        <v>139</v>
      </c>
    </row>
    <row r="132" spans="1:1" ht="12.75" hidden="1" customHeight="1" x14ac:dyDescent="0.25">
      <c r="A132" s="11" t="s">
        <v>104</v>
      </c>
    </row>
    <row r="133" spans="1:1" ht="12.75" hidden="1" customHeight="1" x14ac:dyDescent="0.25">
      <c r="A133" s="11" t="s">
        <v>140</v>
      </c>
    </row>
    <row r="134" spans="1:1" ht="12.75" hidden="1" customHeight="1" x14ac:dyDescent="0.25">
      <c r="A134" s="11" t="s">
        <v>141</v>
      </c>
    </row>
    <row r="135" spans="1:1" ht="12.75" hidden="1" customHeight="1" x14ac:dyDescent="0.25">
      <c r="A135" s="11" t="s">
        <v>105</v>
      </c>
    </row>
    <row r="136" spans="1:1" ht="12.75" hidden="1" customHeight="1" x14ac:dyDescent="0.25">
      <c r="A136" s="11" t="s">
        <v>142</v>
      </c>
    </row>
    <row r="137" spans="1:1" ht="12.75" hidden="1" customHeight="1" x14ac:dyDescent="0.25">
      <c r="A137" s="11" t="s">
        <v>143</v>
      </c>
    </row>
    <row r="138" spans="1:1" ht="12.75" hidden="1" customHeight="1" x14ac:dyDescent="0.25">
      <c r="A138" s="11" t="s">
        <v>106</v>
      </c>
    </row>
    <row r="139" spans="1:1" ht="12.75" hidden="1" customHeight="1" x14ac:dyDescent="0.25">
      <c r="A139" s="11" t="s">
        <v>144</v>
      </c>
    </row>
    <row r="140" spans="1:1" ht="12.75" hidden="1" customHeight="1" x14ac:dyDescent="0.25">
      <c r="A140" s="11" t="s">
        <v>107</v>
      </c>
    </row>
    <row r="141" spans="1:1" ht="12.75" hidden="1" customHeight="1" x14ac:dyDescent="0.25">
      <c r="A141" s="11" t="s">
        <v>145</v>
      </c>
    </row>
    <row r="142" spans="1:1" ht="12.75" hidden="1" customHeight="1" x14ac:dyDescent="0.25">
      <c r="A142" s="11" t="s">
        <v>146</v>
      </c>
    </row>
    <row r="143" spans="1:1" ht="12.75" hidden="1" customHeight="1" x14ac:dyDescent="0.25">
      <c r="A143" s="11" t="s">
        <v>147</v>
      </c>
    </row>
    <row r="144" spans="1:1" ht="12.75" hidden="1" customHeight="1" x14ac:dyDescent="0.25">
      <c r="A144" s="11" t="s">
        <v>108</v>
      </c>
    </row>
    <row r="145" spans="1:1" ht="12.75" hidden="1" customHeight="1" x14ac:dyDescent="0.25">
      <c r="A145" s="11" t="s">
        <v>109</v>
      </c>
    </row>
    <row r="146" spans="1:1" ht="12.75" hidden="1" customHeight="1" x14ac:dyDescent="0.25">
      <c r="A146" s="11" t="s">
        <v>148</v>
      </c>
    </row>
    <row r="147" spans="1:1" ht="12.75" hidden="1" customHeight="1" x14ac:dyDescent="0.25">
      <c r="A147" s="11" t="s">
        <v>110</v>
      </c>
    </row>
    <row r="148" spans="1:1" ht="12.75" hidden="1" customHeight="1" x14ac:dyDescent="0.25">
      <c r="A148" s="11" t="s">
        <v>111</v>
      </c>
    </row>
    <row r="149" spans="1:1" ht="12.75" hidden="1" customHeight="1" x14ac:dyDescent="0.25">
      <c r="A149" s="11" t="s">
        <v>149</v>
      </c>
    </row>
    <row r="150" spans="1:1" ht="12.75" hidden="1" customHeight="1" x14ac:dyDescent="0.25">
      <c r="A150" s="11" t="s">
        <v>112</v>
      </c>
    </row>
    <row r="151" spans="1:1" ht="12.75" hidden="1" customHeight="1" x14ac:dyDescent="0.25">
      <c r="A151" s="11" t="s">
        <v>113</v>
      </c>
    </row>
    <row r="152" spans="1:1" ht="12.75" hidden="1" customHeight="1" x14ac:dyDescent="0.25">
      <c r="A152" s="11" t="s">
        <v>114</v>
      </c>
    </row>
    <row r="153" spans="1:1" ht="12.75" hidden="1" customHeight="1" x14ac:dyDescent="0.25">
      <c r="A153" s="11" t="s">
        <v>150</v>
      </c>
    </row>
    <row r="154" spans="1:1" ht="12.75" hidden="1" customHeight="1" x14ac:dyDescent="0.25">
      <c r="A154" s="11" t="s">
        <v>151</v>
      </c>
    </row>
    <row r="155" spans="1:1" ht="12.75" hidden="1" customHeight="1" x14ac:dyDescent="0.25">
      <c r="A155" s="11" t="s">
        <v>152</v>
      </c>
    </row>
    <row r="156" spans="1:1" ht="12.75" hidden="1" customHeight="1" x14ac:dyDescent="0.25">
      <c r="A156" s="11" t="s">
        <v>115</v>
      </c>
    </row>
    <row r="157" spans="1:1" ht="12.75" hidden="1" customHeight="1" x14ac:dyDescent="0.25">
      <c r="A157" s="11" t="s">
        <v>116</v>
      </c>
    </row>
    <row r="158" spans="1:1" ht="12.75" hidden="1" customHeight="1" x14ac:dyDescent="0.25">
      <c r="A158" s="11" t="s">
        <v>153</v>
      </c>
    </row>
    <row r="159" spans="1:1" ht="12.75" hidden="1" customHeight="1" x14ac:dyDescent="0.25">
      <c r="A159" s="11" t="s">
        <v>154</v>
      </c>
    </row>
    <row r="160" spans="1:1" ht="12.75" hidden="1" customHeight="1" x14ac:dyDescent="0.25">
      <c r="A160" s="11" t="s">
        <v>155</v>
      </c>
    </row>
    <row r="161" spans="1:1" ht="12.75" hidden="1" customHeight="1" x14ac:dyDescent="0.25">
      <c r="A161" s="11" t="s">
        <v>117</v>
      </c>
    </row>
    <row r="162" spans="1:1" ht="12.75" hidden="1" customHeight="1" x14ac:dyDescent="0.25">
      <c r="A162" s="11" t="s">
        <v>118</v>
      </c>
    </row>
    <row r="163" spans="1:1" ht="12.75" hidden="1" customHeight="1" x14ac:dyDescent="0.25">
      <c r="A163" s="11" t="s">
        <v>119</v>
      </c>
    </row>
    <row r="164" spans="1:1" ht="12.75" hidden="1" customHeight="1" x14ac:dyDescent="0.25">
      <c r="A164" s="11" t="s">
        <v>120</v>
      </c>
    </row>
    <row r="165" spans="1:1" ht="12.75" hidden="1" customHeight="1" x14ac:dyDescent="0.25">
      <c r="A165" s="11" t="s">
        <v>156</v>
      </c>
    </row>
    <row r="166" spans="1:1" ht="12.75" hidden="1" customHeight="1" x14ac:dyDescent="0.25">
      <c r="A166" s="11" t="s">
        <v>121</v>
      </c>
    </row>
    <row r="167" spans="1:1" ht="12.75" hidden="1" customHeight="1" x14ac:dyDescent="0.25">
      <c r="A167" s="11" t="s">
        <v>122</v>
      </c>
    </row>
    <row r="168" spans="1:1" ht="12.75" hidden="1" customHeight="1" x14ac:dyDescent="0.25">
      <c r="A168" s="11" t="s">
        <v>157</v>
      </c>
    </row>
    <row r="169" spans="1:1" ht="12.75" hidden="1" customHeight="1" x14ac:dyDescent="0.25">
      <c r="A169" s="11" t="s">
        <v>123</v>
      </c>
    </row>
    <row r="170" spans="1:1" ht="12.75" hidden="1" customHeight="1" x14ac:dyDescent="0.25">
      <c r="A170" s="11" t="s">
        <v>124</v>
      </c>
    </row>
    <row r="171" spans="1:1" ht="12.75" hidden="1" customHeight="1" x14ac:dyDescent="0.25">
      <c r="A171" s="11" t="s">
        <v>125</v>
      </c>
    </row>
    <row r="172" spans="1:1" ht="12.75" hidden="1" customHeight="1" x14ac:dyDescent="0.25">
      <c r="A172" s="11" t="s">
        <v>158</v>
      </c>
    </row>
    <row r="173" spans="1:1" ht="12.75" hidden="1" customHeight="1" x14ac:dyDescent="0.25">
      <c r="A173" s="11" t="s">
        <v>126</v>
      </c>
    </row>
    <row r="174" spans="1:1" ht="12.75" hidden="1" customHeight="1" x14ac:dyDescent="0.25">
      <c r="A174" s="11" t="s">
        <v>127</v>
      </c>
    </row>
    <row r="175" spans="1:1" ht="12.75" hidden="1" customHeight="1" x14ac:dyDescent="0.25">
      <c r="A175" s="11" t="s">
        <v>159</v>
      </c>
    </row>
    <row r="176" spans="1:1" ht="12.75" hidden="1" customHeight="1" x14ac:dyDescent="0.25">
      <c r="A176" s="11" t="s">
        <v>160</v>
      </c>
    </row>
    <row r="177" spans="1:1" ht="12.75" hidden="1" customHeight="1" x14ac:dyDescent="0.25">
      <c r="A177" s="11" t="s">
        <v>161</v>
      </c>
    </row>
    <row r="178" spans="1:1" ht="12.75" hidden="1" customHeight="1" x14ac:dyDescent="0.25">
      <c r="A178" s="11" t="s">
        <v>162</v>
      </c>
    </row>
    <row r="179" spans="1:1" ht="12.75" hidden="1" customHeight="1" x14ac:dyDescent="0.25">
      <c r="A179" s="11" t="s">
        <v>128</v>
      </c>
    </row>
    <row r="180" spans="1:1" ht="12.75" hidden="1" customHeight="1" x14ac:dyDescent="0.25">
      <c r="A180" s="11" t="s">
        <v>129</v>
      </c>
    </row>
    <row r="181" spans="1:1" ht="12.75" hidden="1" customHeight="1" x14ac:dyDescent="0.25">
      <c r="A181" s="11" t="s">
        <v>130</v>
      </c>
    </row>
    <row r="182" spans="1:1" ht="12.75" hidden="1" customHeight="1" x14ac:dyDescent="0.25">
      <c r="A182" s="11" t="s">
        <v>163</v>
      </c>
    </row>
    <row r="183" spans="1:1" ht="12.75" hidden="1" customHeight="1" x14ac:dyDescent="0.25">
      <c r="A183" s="11" t="s">
        <v>131</v>
      </c>
    </row>
    <row r="184" spans="1:1" ht="12.75" hidden="1" customHeight="1" x14ac:dyDescent="0.25">
      <c r="A184" s="11" t="s">
        <v>164</v>
      </c>
    </row>
    <row r="185" spans="1:1" ht="12.75" hidden="1" customHeight="1" x14ac:dyDescent="0.25">
      <c r="A185" s="11" t="s">
        <v>165</v>
      </c>
    </row>
    <row r="186" spans="1:1" ht="12.75" hidden="1" customHeight="1" x14ac:dyDescent="0.25">
      <c r="A186" s="11" t="s">
        <v>97</v>
      </c>
    </row>
    <row r="187" spans="1:1" ht="12.75" hidden="1" customHeight="1" x14ac:dyDescent="0.25">
      <c r="A187" s="2" t="s">
        <v>132</v>
      </c>
    </row>
    <row r="188" spans="1:1" ht="12.75" hidden="1" customHeight="1" x14ac:dyDescent="0.25">
      <c r="A188" s="2" t="s">
        <v>133</v>
      </c>
    </row>
    <row r="189" spans="1:1" ht="12.75" hidden="1" customHeight="1" x14ac:dyDescent="0.25">
      <c r="A189" s="2" t="s">
        <v>134</v>
      </c>
    </row>
    <row r="190" spans="1:1" ht="12.75" hidden="1" customHeight="1" x14ac:dyDescent="0.25">
      <c r="A190" s="2" t="s">
        <v>166</v>
      </c>
    </row>
  </sheetData>
  <sheetProtection password="DF2F" sheet="1"/>
  <mergeCells count="54">
    <mergeCell ref="A100:B100"/>
    <mergeCell ref="A15:B15"/>
    <mergeCell ref="A25:B25"/>
    <mergeCell ref="A26:B26"/>
    <mergeCell ref="A86:B86"/>
    <mergeCell ref="A77:B77"/>
    <mergeCell ref="A85:B85"/>
    <mergeCell ref="J5:J7"/>
    <mergeCell ref="AG6:AG7"/>
    <mergeCell ref="L6:L7"/>
    <mergeCell ref="A1:D1"/>
    <mergeCell ref="A99:B99"/>
    <mergeCell ref="A2:M2"/>
    <mergeCell ref="A12:B12"/>
    <mergeCell ref="G5:H5"/>
    <mergeCell ref="I5:I7"/>
    <mergeCell ref="D5:F5"/>
    <mergeCell ref="F6:F7"/>
    <mergeCell ref="G6:G7"/>
    <mergeCell ref="AF6:AF7"/>
    <mergeCell ref="K3:AA3"/>
    <mergeCell ref="A4:K4"/>
    <mergeCell ref="A5:A7"/>
    <mergeCell ref="B5:B7"/>
    <mergeCell ref="C5:C7"/>
    <mergeCell ref="D6:D7"/>
    <mergeCell ref="E6:E7"/>
    <mergeCell ref="X6:Y6"/>
    <mergeCell ref="W5:AH5"/>
    <mergeCell ref="AD6:AE6"/>
    <mergeCell ref="N6:N7"/>
    <mergeCell ref="H6:H7"/>
    <mergeCell ref="V6:V7"/>
    <mergeCell ref="W6:W7"/>
    <mergeCell ref="U6:U7"/>
    <mergeCell ref="AJ103:AM103"/>
    <mergeCell ref="AI6:AI7"/>
    <mergeCell ref="AJ6:AJ7"/>
    <mergeCell ref="AK6:AK7"/>
    <mergeCell ref="AL6:AL7"/>
    <mergeCell ref="AM6:AM7"/>
    <mergeCell ref="AB6:AC6"/>
    <mergeCell ref="U5:V5"/>
    <mergeCell ref="O6:O7"/>
    <mergeCell ref="P6:P7"/>
    <mergeCell ref="K5:P5"/>
    <mergeCell ref="S6:S7"/>
    <mergeCell ref="T6:T7"/>
    <mergeCell ref="Z6:AA6"/>
    <mergeCell ref="K6:K7"/>
    <mergeCell ref="M6:M7"/>
    <mergeCell ref="Q5:Q7"/>
    <mergeCell ref="R5:T5"/>
    <mergeCell ref="R6:R7"/>
  </mergeCells>
  <phoneticPr fontId="8" type="noConversion"/>
  <conditionalFormatting sqref="J8:J100 M8:M100 R8:R100">
    <cfRule type="expression" dxfId="28" priority="3" stopIfTrue="1">
      <formula>OR($J8&lt;($M8+$R8),$J8&gt;($M8+$R8))</formula>
    </cfRule>
  </conditionalFormatting>
  <conditionalFormatting sqref="A2 C8:C100">
    <cfRule type="cellIs" dxfId="27" priority="1" stopIfTrue="1" operator="equal">
      <formula>$AA$1</formula>
    </cfRule>
  </conditionalFormatting>
  <conditionalFormatting sqref="K87:K98">
    <cfRule type="expression" dxfId="26" priority="4" stopIfTrue="1">
      <formula>$K87&lt;&gt;0</formula>
    </cfRule>
  </conditionalFormatting>
  <conditionalFormatting sqref="C8:C100 J8:J100">
    <cfRule type="expression" dxfId="25" priority="2" stopIfTrue="1">
      <formula>$C8&gt;$J8</formula>
    </cfRule>
  </conditionalFormatting>
  <conditionalFormatting sqref="E8:F77 E87:F99">
    <cfRule type="expression" dxfId="24" priority="5" stopIfTrue="1">
      <formula>$E8&gt;$F8</formula>
    </cfRule>
  </conditionalFormatting>
  <conditionalFormatting sqref="O8:P77 O87:P99">
    <cfRule type="expression" dxfId="23" priority="6" stopIfTrue="1">
      <formula>$O8&gt;$P8</formula>
    </cfRule>
  </conditionalFormatting>
  <conditionalFormatting sqref="S8:T77 S87:T99">
    <cfRule type="expression" dxfId="22" priority="7" stopIfTrue="1">
      <formula>$S8&gt;$T8</formula>
    </cfRule>
  </conditionalFormatting>
  <conditionalFormatting sqref="C12">
    <cfRule type="expression" dxfId="21" priority="8" stopIfTrue="1">
      <formula>OR(SUM(C12)&lt;MAX(C8:C11),SUM(C12)&gt;SUM(C8:C11))</formula>
    </cfRule>
  </conditionalFormatting>
  <conditionalFormatting sqref="C15">
    <cfRule type="expression" dxfId="20" priority="9" stopIfTrue="1">
      <formula>OR(SUM(C15)&lt;MAX(C13:C14),SUM(C15)&gt;SUM(C13:C14))</formula>
    </cfRule>
  </conditionalFormatting>
  <conditionalFormatting sqref="C25">
    <cfRule type="expression" dxfId="19" priority="10" stopIfTrue="1">
      <formula>OR(SUM(C25)&lt;MAX(C16:C24),SUM(C25)&gt;SUM(C16:C24))</formula>
    </cfRule>
  </conditionalFormatting>
  <conditionalFormatting sqref="C26">
    <cfRule type="expression" dxfId="18" priority="11" stopIfTrue="1">
      <formula>OR(SUM(C26)&lt;MAX(C15,C25),SUM(C26)&gt;SUM(C15,C25))</formula>
    </cfRule>
  </conditionalFormatting>
  <conditionalFormatting sqref="C77">
    <cfRule type="expression" dxfId="17" priority="12" stopIfTrue="1">
      <formula>OR(SUM(C77)&lt;MAX(C12,C26:C76),SUM(C77)&gt;SUM(C12,C26:C76))</formula>
    </cfRule>
  </conditionalFormatting>
  <conditionalFormatting sqref="C85">
    <cfRule type="expression" dxfId="16" priority="13" stopIfTrue="1">
      <formula>OR(SUM(C85)&lt;MAX(C78:C84),SUM(C85)&gt;SUM(C78:C84))</formula>
    </cfRule>
  </conditionalFormatting>
  <conditionalFormatting sqref="C86">
    <cfRule type="expression" dxfId="15" priority="14" stopIfTrue="1">
      <formula>OR(SUM(C86)&lt;MAX(C77,C85),SUM(C86)&gt;SUM(C77,C85))</formula>
    </cfRule>
  </conditionalFormatting>
  <conditionalFormatting sqref="C99">
    <cfRule type="expression" dxfId="14" priority="17" stopIfTrue="1">
      <formula>OR(SUM(C99)&lt;MAX(C87:C98),SUM(C99)&gt;SUM(C87:C98))</formula>
    </cfRule>
  </conditionalFormatting>
  <conditionalFormatting sqref="C100">
    <cfRule type="expression" dxfId="13" priority="181" stopIfTrue="1">
      <formula>OR(SUM(C100)&lt;MAX(C86,C99),SUM(C100)&gt;SUM(C86,C99))</formula>
    </cfRule>
  </conditionalFormatting>
  <dataValidations count="2">
    <dataValidation type="whole" allowBlank="1" showErrorMessage="1" errorTitle="Погрешан унос" error="Можете унети само цео број, нулу или оставити празно!" sqref="D27:H55 D13:H14 D16:H24 K13:L14 N13:P14 R13:T14 K16:L24 N16:P24 R16:T24 X13:X14 Z13:Z14 AB13:AB14 AD13:AD14 X16:X24 Z16:Z24 AB16:AB24 AD16:AD24 C99:C100 K78:L84 N78:P84 R78:T84 X78:X84 Z78:Z84 AB78:AB84 C78:H84 AD78:AD84 C77 D87:H87 C85:C87 C88:H98 AD27:AD76 AD87:AD98 K27:L76 K87:L98 N27:P76 N87:P98 R27:T76 R87:T98 X27:X76 X87:X98 Z27:Z76 Z87:Z98 AB27:AB76 AB87:AB98 C8:C55 D8:H11 K8:L11 N8:P11 R8:T11 X8:X11 Z8:Z11 AB8:AB11 AD8:AD11 C56:H76">
      <formula1>0</formula1>
      <formula2>99999999</formula2>
    </dataValidation>
    <dataValidation type="list" allowBlank="1" showInputMessage="1" showErrorMessage="1" sqref="A2:M2">
      <formula1>$A$121:$A$190</formula1>
    </dataValidation>
  </dataValidations>
  <pageMargins left="0.98425196850393704" right="0.78740157480314965" top="0.39370078740157483" bottom="0.39370078740157483" header="0.27559055118110237" footer="0.27559055118110237"/>
  <pageSetup paperSize="8" fitToWidth="2" orientation="landscape" horizontalDpi="300" verticalDpi="300" r:id="rId1"/>
  <headerFooter alignWithMargins="0"/>
  <colBreaks count="1" manualBreakCount="1"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O104"/>
  <sheetViews>
    <sheetView zoomScale="90" zoomScaleNormal="90" workbookViewId="0">
      <pane ySplit="3" topLeftCell="A4" activePane="bottomLeft" state="frozen"/>
      <selection pane="bottomLeft" activeCell="I45" sqref="I45"/>
    </sheetView>
  </sheetViews>
  <sheetFormatPr defaultRowHeight="13.2" x14ac:dyDescent="0.25"/>
  <cols>
    <col min="1" max="1" width="5.6640625" customWidth="1"/>
    <col min="2" max="2" width="15.6640625" customWidth="1"/>
    <col min="3" max="3" width="16.6640625" customWidth="1"/>
    <col min="4" max="4" width="8" customWidth="1"/>
    <col min="5" max="6" width="14.6640625" customWidth="1"/>
    <col min="7" max="14" width="11.6640625" customWidth="1"/>
    <col min="15" max="15" width="16.6640625" customWidth="1"/>
  </cols>
  <sheetData>
    <row r="1" spans="1:15" ht="30" customHeight="1" x14ac:dyDescent="0.2">
      <c r="A1" s="169" t="s">
        <v>245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86"/>
      <c r="M1" s="92"/>
      <c r="N1" s="12"/>
      <c r="O1" s="13"/>
    </row>
    <row r="2" spans="1:15" ht="31.5" customHeight="1" x14ac:dyDescent="0.25">
      <c r="A2" s="157" t="s">
        <v>0</v>
      </c>
      <c r="B2" s="157" t="s">
        <v>1</v>
      </c>
      <c r="C2" s="157" t="s">
        <v>87</v>
      </c>
      <c r="D2" s="157" t="s">
        <v>88</v>
      </c>
      <c r="E2" s="157" t="s">
        <v>246</v>
      </c>
      <c r="F2" s="156" t="s">
        <v>247</v>
      </c>
      <c r="G2" s="170" t="s">
        <v>258</v>
      </c>
      <c r="H2" s="171"/>
      <c r="I2" s="172"/>
      <c r="J2" s="165" t="s">
        <v>89</v>
      </c>
      <c r="K2" s="165" t="s">
        <v>90</v>
      </c>
      <c r="L2" s="87"/>
      <c r="M2" s="151" t="s">
        <v>222</v>
      </c>
      <c r="N2" s="152"/>
      <c r="O2" s="152"/>
    </row>
    <row r="3" spans="1:15" ht="66" customHeight="1" x14ac:dyDescent="0.25">
      <c r="A3" s="157"/>
      <c r="B3" s="157"/>
      <c r="C3" s="157"/>
      <c r="D3" s="157"/>
      <c r="E3" s="157"/>
      <c r="F3" s="156"/>
      <c r="G3" s="17" t="s">
        <v>91</v>
      </c>
      <c r="H3" s="17" t="s">
        <v>92</v>
      </c>
      <c r="I3" s="17" t="s">
        <v>93</v>
      </c>
      <c r="J3" s="165"/>
      <c r="K3" s="165"/>
      <c r="L3" s="87"/>
      <c r="M3" s="105" t="s">
        <v>94</v>
      </c>
      <c r="N3" s="105" t="s">
        <v>95</v>
      </c>
      <c r="O3" s="82" t="s">
        <v>96</v>
      </c>
    </row>
    <row r="4" spans="1:15" ht="11.25" customHeight="1" x14ac:dyDescent="0.2">
      <c r="A4" s="3">
        <v>1</v>
      </c>
      <c r="B4" s="37" t="s">
        <v>37</v>
      </c>
      <c r="C4" s="166" t="str">
        <f>OS!A2</f>
        <v>Основни суд у Петровцу на Млави</v>
      </c>
      <c r="D4" s="49">
        <f>IF(OS!C8="","",OS!C8)</f>
        <v>4</v>
      </c>
      <c r="E4" s="19">
        <f>OS!J8</f>
        <v>2016</v>
      </c>
      <c r="F4" s="20">
        <f>SUM(G4+H4+I4)</f>
        <v>32</v>
      </c>
      <c r="G4" s="21">
        <v>25</v>
      </c>
      <c r="H4" s="21">
        <v>6</v>
      </c>
      <c r="I4" s="21">
        <v>1</v>
      </c>
      <c r="J4" s="22">
        <f t="shared" ref="J4:J35" si="0">IF(E4=0,"",(F4/E4*100))</f>
        <v>1.5873015873015872</v>
      </c>
      <c r="K4" s="22">
        <f t="shared" ref="K4:K35" si="1">IF(AND(ISNUMBER(D4),D4&lt;&gt;0),(F4/D4),"")</f>
        <v>8</v>
      </c>
      <c r="L4" s="88"/>
      <c r="M4" s="59">
        <f t="shared" ref="M4:M35" si="2">F4</f>
        <v>32</v>
      </c>
      <c r="N4" s="18">
        <f>OS!T8</f>
        <v>32</v>
      </c>
      <c r="O4" s="60">
        <f>F4-OS!T8</f>
        <v>0</v>
      </c>
    </row>
    <row r="5" spans="1:15" ht="11.25" customHeight="1" x14ac:dyDescent="0.2">
      <c r="A5" s="3">
        <v>2</v>
      </c>
      <c r="B5" s="37" t="s">
        <v>38</v>
      </c>
      <c r="C5" s="167"/>
      <c r="D5" s="49">
        <f>IF(OS!C9="","",OS!C9)</f>
        <v>0</v>
      </c>
      <c r="E5" s="19">
        <f>OS!J9</f>
        <v>51</v>
      </c>
      <c r="F5" s="20">
        <f t="shared" ref="F5:F68" si="3">SUM(G5+H5+I5)</f>
        <v>2</v>
      </c>
      <c r="G5" s="21">
        <v>1</v>
      </c>
      <c r="H5" s="21">
        <v>1</v>
      </c>
      <c r="I5" s="21"/>
      <c r="J5" s="22">
        <f t="shared" si="0"/>
        <v>3.9215686274509802</v>
      </c>
      <c r="K5" s="22" t="str">
        <f t="shared" si="1"/>
        <v/>
      </c>
      <c r="L5" s="88"/>
      <c r="M5" s="59">
        <f t="shared" si="2"/>
        <v>2</v>
      </c>
      <c r="N5" s="18">
        <f>OS!T9</f>
        <v>2</v>
      </c>
      <c r="O5" s="60">
        <f>F5-OS!T9</f>
        <v>0</v>
      </c>
    </row>
    <row r="6" spans="1:15" ht="11.25" customHeight="1" x14ac:dyDescent="0.2">
      <c r="A6" s="3">
        <v>3</v>
      </c>
      <c r="B6" s="38" t="s">
        <v>39</v>
      </c>
      <c r="C6" s="167"/>
      <c r="D6" s="49">
        <f>IF(OS!C10="","",OS!C10)</f>
        <v>4</v>
      </c>
      <c r="E6" s="19">
        <f>OS!J10</f>
        <v>284</v>
      </c>
      <c r="F6" s="20">
        <f t="shared" si="3"/>
        <v>0</v>
      </c>
      <c r="G6" s="21"/>
      <c r="H6" s="21"/>
      <c r="I6" s="21"/>
      <c r="J6" s="22">
        <f t="shared" si="0"/>
        <v>0</v>
      </c>
      <c r="K6" s="22">
        <f t="shared" si="1"/>
        <v>0</v>
      </c>
      <c r="L6" s="88"/>
      <c r="M6" s="59">
        <f t="shared" si="2"/>
        <v>0</v>
      </c>
      <c r="N6" s="18">
        <f>OS!T10</f>
        <v>0</v>
      </c>
      <c r="O6" s="60">
        <f>F6-OS!T10</f>
        <v>0</v>
      </c>
    </row>
    <row r="7" spans="1:15" ht="11.25" customHeight="1" x14ac:dyDescent="0.2">
      <c r="A7" s="3">
        <v>4</v>
      </c>
      <c r="B7" s="37" t="s">
        <v>40</v>
      </c>
      <c r="C7" s="167"/>
      <c r="D7" s="49">
        <f>IF(OS!C11="","",OS!C11)</f>
        <v>2</v>
      </c>
      <c r="E7" s="19">
        <f>OS!J11</f>
        <v>322</v>
      </c>
      <c r="F7" s="20">
        <f t="shared" si="3"/>
        <v>4</v>
      </c>
      <c r="G7" s="21">
        <v>3</v>
      </c>
      <c r="H7" s="21">
        <v>1</v>
      </c>
      <c r="I7" s="21"/>
      <c r="J7" s="22">
        <f t="shared" si="0"/>
        <v>1.2422360248447204</v>
      </c>
      <c r="K7" s="22">
        <f t="shared" si="1"/>
        <v>2</v>
      </c>
      <c r="L7" s="88"/>
      <c r="M7" s="59">
        <f t="shared" si="2"/>
        <v>4</v>
      </c>
      <c r="N7" s="18">
        <f>OS!T11</f>
        <v>4</v>
      </c>
      <c r="O7" s="60">
        <f>F7-OS!T11</f>
        <v>0</v>
      </c>
    </row>
    <row r="8" spans="1:15" ht="11.25" customHeight="1" x14ac:dyDescent="0.2">
      <c r="A8" s="153" t="s">
        <v>225</v>
      </c>
      <c r="B8" s="153"/>
      <c r="C8" s="167"/>
      <c r="D8" s="50">
        <f>IF(OS!C12="","",OS!C12)</f>
        <v>6</v>
      </c>
      <c r="E8" s="23">
        <f>OS!J12</f>
        <v>2673</v>
      </c>
      <c r="F8" s="23">
        <f t="shared" si="3"/>
        <v>38</v>
      </c>
      <c r="G8" s="23">
        <f>SUM(G4:G7)</f>
        <v>29</v>
      </c>
      <c r="H8" s="23">
        <f>SUM(H4:H7)</f>
        <v>8</v>
      </c>
      <c r="I8" s="23">
        <f>SUM(I4:I7)</f>
        <v>1</v>
      </c>
      <c r="J8" s="24">
        <f t="shared" si="0"/>
        <v>1.421623643845866</v>
      </c>
      <c r="K8" s="24">
        <f t="shared" si="1"/>
        <v>6.333333333333333</v>
      </c>
      <c r="L8" s="89"/>
      <c r="M8" s="102">
        <f t="shared" si="2"/>
        <v>38</v>
      </c>
      <c r="N8" s="103">
        <f>OS!T12</f>
        <v>38</v>
      </c>
      <c r="O8" s="104">
        <f>F8-OS!T12</f>
        <v>0</v>
      </c>
    </row>
    <row r="9" spans="1:15" ht="11.25" customHeight="1" x14ac:dyDescent="0.2">
      <c r="A9" s="7">
        <v>5</v>
      </c>
      <c r="B9" s="42" t="s">
        <v>41</v>
      </c>
      <c r="C9" s="167"/>
      <c r="D9" s="49">
        <f>IF(OS!C13="","",OS!C13)</f>
        <v>1</v>
      </c>
      <c r="E9" s="19">
        <f>OS!J13</f>
        <v>28</v>
      </c>
      <c r="F9" s="20">
        <f t="shared" si="3"/>
        <v>15</v>
      </c>
      <c r="G9" s="21">
        <v>9</v>
      </c>
      <c r="H9" s="21">
        <v>5</v>
      </c>
      <c r="I9" s="21">
        <v>1</v>
      </c>
      <c r="J9" s="22">
        <f t="shared" si="0"/>
        <v>53.571428571428569</v>
      </c>
      <c r="K9" s="22">
        <f t="shared" si="1"/>
        <v>15</v>
      </c>
      <c r="L9" s="88"/>
      <c r="M9" s="59">
        <f t="shared" si="2"/>
        <v>15</v>
      </c>
      <c r="N9" s="18">
        <f>OS!T13</f>
        <v>15</v>
      </c>
      <c r="O9" s="60">
        <f>F9-OS!T13</f>
        <v>0</v>
      </c>
    </row>
    <row r="10" spans="1:15" ht="11.25" customHeight="1" x14ac:dyDescent="0.2">
      <c r="A10" s="7">
        <v>6</v>
      </c>
      <c r="B10" s="42" t="s">
        <v>42</v>
      </c>
      <c r="C10" s="167"/>
      <c r="D10" s="49">
        <f>IF(OS!C14="","",OS!C14)</f>
        <v>1</v>
      </c>
      <c r="E10" s="19">
        <f>OS!J14</f>
        <v>509</v>
      </c>
      <c r="F10" s="20">
        <f t="shared" si="3"/>
        <v>6</v>
      </c>
      <c r="G10" s="21">
        <v>5</v>
      </c>
      <c r="H10" s="21">
        <v>1</v>
      </c>
      <c r="I10" s="21"/>
      <c r="J10" s="22">
        <f t="shared" si="0"/>
        <v>1.1787819253438114</v>
      </c>
      <c r="K10" s="22">
        <f t="shared" si="1"/>
        <v>6</v>
      </c>
      <c r="L10" s="88"/>
      <c r="M10" s="59">
        <f t="shared" si="2"/>
        <v>6</v>
      </c>
      <c r="N10" s="18">
        <f>OS!T14</f>
        <v>6</v>
      </c>
      <c r="O10" s="60">
        <f>F10-OS!T14</f>
        <v>0</v>
      </c>
    </row>
    <row r="11" spans="1:15" ht="11.25" customHeight="1" x14ac:dyDescent="0.2">
      <c r="A11" s="153" t="s">
        <v>226</v>
      </c>
      <c r="B11" s="153"/>
      <c r="C11" s="167"/>
      <c r="D11" s="50">
        <f>IF(OS!C15="","",OS!C15)</f>
        <v>1</v>
      </c>
      <c r="E11" s="23">
        <f>OS!J15</f>
        <v>537</v>
      </c>
      <c r="F11" s="23">
        <f t="shared" si="3"/>
        <v>21</v>
      </c>
      <c r="G11" s="23">
        <f>SUM(G9:G10)</f>
        <v>14</v>
      </c>
      <c r="H11" s="23">
        <f>SUM(H9:H10)</f>
        <v>6</v>
      </c>
      <c r="I11" s="23">
        <f>SUM(I9:I10)</f>
        <v>1</v>
      </c>
      <c r="J11" s="24">
        <f t="shared" si="0"/>
        <v>3.9106145251396649</v>
      </c>
      <c r="K11" s="24">
        <f t="shared" si="1"/>
        <v>21</v>
      </c>
      <c r="L11" s="89"/>
      <c r="M11" s="102">
        <f t="shared" si="2"/>
        <v>21</v>
      </c>
      <c r="N11" s="103">
        <f>OS!T15</f>
        <v>21</v>
      </c>
      <c r="O11" s="104">
        <f>F11-OS!T15</f>
        <v>0</v>
      </c>
    </row>
    <row r="12" spans="1:15" ht="11.25" customHeight="1" x14ac:dyDescent="0.2">
      <c r="A12" s="5">
        <v>7</v>
      </c>
      <c r="B12" s="39" t="s">
        <v>43</v>
      </c>
      <c r="C12" s="167"/>
      <c r="D12" s="49">
        <f>IF(OS!C16="","",OS!C16)</f>
        <v>1</v>
      </c>
      <c r="E12" s="19">
        <f>OS!J16</f>
        <v>186</v>
      </c>
      <c r="F12" s="20">
        <f t="shared" si="3"/>
        <v>0</v>
      </c>
      <c r="G12" s="21"/>
      <c r="H12" s="21"/>
      <c r="I12" s="21"/>
      <c r="J12" s="22">
        <f t="shared" si="0"/>
        <v>0</v>
      </c>
      <c r="K12" s="22">
        <f t="shared" si="1"/>
        <v>0</v>
      </c>
      <c r="L12" s="88"/>
      <c r="M12" s="59">
        <f t="shared" si="2"/>
        <v>0</v>
      </c>
      <c r="N12" s="18">
        <f>OS!T16</f>
        <v>0</v>
      </c>
      <c r="O12" s="60">
        <f>F12-OS!T16</f>
        <v>0</v>
      </c>
    </row>
    <row r="13" spans="1:15" ht="11.25" customHeight="1" x14ac:dyDescent="0.2">
      <c r="A13" s="5">
        <v>8</v>
      </c>
      <c r="B13" s="39" t="s">
        <v>44</v>
      </c>
      <c r="C13" s="167"/>
      <c r="D13" s="49">
        <f>IF(OS!C17="","",OS!C17)</f>
        <v>1</v>
      </c>
      <c r="E13" s="19">
        <f>OS!J17</f>
        <v>137</v>
      </c>
      <c r="F13" s="20">
        <f t="shared" si="3"/>
        <v>0</v>
      </c>
      <c r="G13" s="21"/>
      <c r="H13" s="21"/>
      <c r="I13" s="21"/>
      <c r="J13" s="22">
        <f t="shared" si="0"/>
        <v>0</v>
      </c>
      <c r="K13" s="22">
        <f t="shared" si="1"/>
        <v>0</v>
      </c>
      <c r="L13" s="88"/>
      <c r="M13" s="59">
        <f t="shared" si="2"/>
        <v>0</v>
      </c>
      <c r="N13" s="18">
        <f>OS!T17</f>
        <v>0</v>
      </c>
      <c r="O13" s="60">
        <f>F13-OS!T17</f>
        <v>0</v>
      </c>
    </row>
    <row r="14" spans="1:15" ht="11.25" customHeight="1" x14ac:dyDescent="0.2">
      <c r="A14" s="5">
        <v>9</v>
      </c>
      <c r="B14" s="39" t="s">
        <v>45</v>
      </c>
      <c r="C14" s="167"/>
      <c r="D14" s="49">
        <f>IF(OS!C18="","",OS!C18)</f>
        <v>0</v>
      </c>
      <c r="E14" s="19">
        <f>OS!J18</f>
        <v>2</v>
      </c>
      <c r="F14" s="20">
        <f t="shared" si="3"/>
        <v>0</v>
      </c>
      <c r="G14" s="21"/>
      <c r="H14" s="21"/>
      <c r="I14" s="21"/>
      <c r="J14" s="22">
        <f t="shared" si="0"/>
        <v>0</v>
      </c>
      <c r="K14" s="22" t="str">
        <f t="shared" si="1"/>
        <v/>
      </c>
      <c r="L14" s="88"/>
      <c r="M14" s="59">
        <f t="shared" si="2"/>
        <v>0</v>
      </c>
      <c r="N14" s="18">
        <f>OS!T18</f>
        <v>0</v>
      </c>
      <c r="O14" s="60">
        <f>F14-OS!T18</f>
        <v>0</v>
      </c>
    </row>
    <row r="15" spans="1:15" ht="11.25" customHeight="1" x14ac:dyDescent="0.2">
      <c r="A15" s="5">
        <v>10</v>
      </c>
      <c r="B15" s="37" t="s">
        <v>46</v>
      </c>
      <c r="C15" s="167"/>
      <c r="D15" s="49">
        <f>IF(OS!C19="","",OS!C19)</f>
        <v>0</v>
      </c>
      <c r="E15" s="19">
        <f>OS!J19</f>
        <v>3</v>
      </c>
      <c r="F15" s="20">
        <f t="shared" si="3"/>
        <v>0</v>
      </c>
      <c r="G15" s="21"/>
      <c r="H15" s="21"/>
      <c r="I15" s="21"/>
      <c r="J15" s="22">
        <f t="shared" si="0"/>
        <v>0</v>
      </c>
      <c r="K15" s="22" t="str">
        <f t="shared" si="1"/>
        <v/>
      </c>
      <c r="L15" s="88"/>
      <c r="M15" s="59">
        <f t="shared" si="2"/>
        <v>0</v>
      </c>
      <c r="N15" s="18">
        <f>OS!T19</f>
        <v>0</v>
      </c>
      <c r="O15" s="60">
        <f>F15-OS!T19</f>
        <v>0</v>
      </c>
    </row>
    <row r="16" spans="1:15" ht="11.25" customHeight="1" x14ac:dyDescent="0.2">
      <c r="A16" s="5">
        <v>11</v>
      </c>
      <c r="B16" s="39" t="s">
        <v>47</v>
      </c>
      <c r="C16" s="167"/>
      <c r="D16" s="49" t="str">
        <f>IF(OS!C20="","",OS!C20)</f>
        <v/>
      </c>
      <c r="E16" s="19">
        <f>OS!J20</f>
        <v>0</v>
      </c>
      <c r="F16" s="20">
        <f t="shared" si="3"/>
        <v>0</v>
      </c>
      <c r="G16" s="21"/>
      <c r="H16" s="21"/>
      <c r="I16" s="21"/>
      <c r="J16" s="22" t="str">
        <f t="shared" si="0"/>
        <v/>
      </c>
      <c r="K16" s="22" t="str">
        <f t="shared" si="1"/>
        <v/>
      </c>
      <c r="L16" s="88"/>
      <c r="M16" s="59">
        <f t="shared" si="2"/>
        <v>0</v>
      </c>
      <c r="N16" s="18">
        <f>OS!T20</f>
        <v>0</v>
      </c>
      <c r="O16" s="60">
        <f>F16-OS!T20</f>
        <v>0</v>
      </c>
    </row>
    <row r="17" spans="1:15" ht="11.25" customHeight="1" x14ac:dyDescent="0.2">
      <c r="A17" s="5">
        <v>12</v>
      </c>
      <c r="B17" s="39" t="s">
        <v>48</v>
      </c>
      <c r="C17" s="167"/>
      <c r="D17" s="49" t="str">
        <f>IF(OS!C21="","",OS!C21)</f>
        <v/>
      </c>
      <c r="E17" s="19">
        <f>OS!J21</f>
        <v>0</v>
      </c>
      <c r="F17" s="20">
        <f t="shared" si="3"/>
        <v>0</v>
      </c>
      <c r="G17" s="21"/>
      <c r="H17" s="21"/>
      <c r="I17" s="21"/>
      <c r="J17" s="22" t="str">
        <f t="shared" si="0"/>
        <v/>
      </c>
      <c r="K17" s="22" t="str">
        <f t="shared" si="1"/>
        <v/>
      </c>
      <c r="L17" s="88"/>
      <c r="M17" s="59">
        <f t="shared" si="2"/>
        <v>0</v>
      </c>
      <c r="N17" s="18">
        <f>OS!T21</f>
        <v>0</v>
      </c>
      <c r="O17" s="60">
        <f>F17-OS!T21</f>
        <v>0</v>
      </c>
    </row>
    <row r="18" spans="1:15" ht="11.25" customHeight="1" x14ac:dyDescent="0.2">
      <c r="A18" s="5">
        <v>13</v>
      </c>
      <c r="B18" s="37" t="s">
        <v>49</v>
      </c>
      <c r="C18" s="167"/>
      <c r="D18" s="49">
        <f>IF(OS!C22="","",OS!C22)</f>
        <v>0</v>
      </c>
      <c r="E18" s="19">
        <f>OS!J22</f>
        <v>27</v>
      </c>
      <c r="F18" s="20">
        <f t="shared" si="3"/>
        <v>0</v>
      </c>
      <c r="G18" s="21"/>
      <c r="H18" s="21"/>
      <c r="I18" s="21"/>
      <c r="J18" s="22">
        <f t="shared" si="0"/>
        <v>0</v>
      </c>
      <c r="K18" s="22" t="str">
        <f t="shared" si="1"/>
        <v/>
      </c>
      <c r="L18" s="88"/>
      <c r="M18" s="59">
        <f t="shared" si="2"/>
        <v>0</v>
      </c>
      <c r="N18" s="18">
        <f>OS!T22</f>
        <v>0</v>
      </c>
      <c r="O18" s="60">
        <f>F18-OS!T22</f>
        <v>0</v>
      </c>
    </row>
    <row r="19" spans="1:15" ht="11.25" customHeight="1" x14ac:dyDescent="0.2">
      <c r="A19" s="5">
        <v>14</v>
      </c>
      <c r="B19" s="37" t="s">
        <v>50</v>
      </c>
      <c r="C19" s="167"/>
      <c r="D19" s="49">
        <f>IF(OS!C23="","",OS!C23)</f>
        <v>0</v>
      </c>
      <c r="E19" s="19">
        <f>OS!J23</f>
        <v>20</v>
      </c>
      <c r="F19" s="20">
        <f t="shared" si="3"/>
        <v>0</v>
      </c>
      <c r="G19" s="21"/>
      <c r="H19" s="21"/>
      <c r="I19" s="21"/>
      <c r="J19" s="22">
        <f t="shared" si="0"/>
        <v>0</v>
      </c>
      <c r="K19" s="22" t="str">
        <f t="shared" si="1"/>
        <v/>
      </c>
      <c r="L19" s="88"/>
      <c r="M19" s="59">
        <f t="shared" si="2"/>
        <v>0</v>
      </c>
      <c r="N19" s="18">
        <f>OS!T23</f>
        <v>0</v>
      </c>
      <c r="O19" s="60">
        <f>F19-OS!T23</f>
        <v>0</v>
      </c>
    </row>
    <row r="20" spans="1:15" ht="11.25" customHeight="1" x14ac:dyDescent="0.2">
      <c r="A20" s="5">
        <v>15</v>
      </c>
      <c r="B20" s="39" t="s">
        <v>51</v>
      </c>
      <c r="C20" s="167"/>
      <c r="D20" s="49">
        <f>IF(OS!C24="","",OS!C24)</f>
        <v>0</v>
      </c>
      <c r="E20" s="19">
        <f>OS!J24</f>
        <v>53</v>
      </c>
      <c r="F20" s="20">
        <f t="shared" si="3"/>
        <v>0</v>
      </c>
      <c r="G20" s="21"/>
      <c r="H20" s="21"/>
      <c r="I20" s="21"/>
      <c r="J20" s="22">
        <f t="shared" si="0"/>
        <v>0</v>
      </c>
      <c r="K20" s="22" t="str">
        <f t="shared" si="1"/>
        <v/>
      </c>
      <c r="L20" s="88"/>
      <c r="M20" s="59">
        <f t="shared" si="2"/>
        <v>0</v>
      </c>
      <c r="N20" s="18">
        <f>OS!T24</f>
        <v>0</v>
      </c>
      <c r="O20" s="60">
        <f>F20-OS!T24</f>
        <v>0</v>
      </c>
    </row>
    <row r="21" spans="1:15" ht="11.25" customHeight="1" x14ac:dyDescent="0.25">
      <c r="A21" s="154" t="s">
        <v>227</v>
      </c>
      <c r="B21" s="155"/>
      <c r="C21" s="167"/>
      <c r="D21" s="50">
        <f>IF(OS!C25="","",OS!C25)</f>
        <v>1</v>
      </c>
      <c r="E21" s="23">
        <f>OS!J25</f>
        <v>428</v>
      </c>
      <c r="F21" s="23">
        <f t="shared" si="3"/>
        <v>0</v>
      </c>
      <c r="G21" s="23">
        <f>SUM(G12:G20)</f>
        <v>0</v>
      </c>
      <c r="H21" s="23">
        <f>SUM(H12:H20)</f>
        <v>0</v>
      </c>
      <c r="I21" s="23">
        <f>SUM(I12:I20)</f>
        <v>0</v>
      </c>
      <c r="J21" s="24">
        <f t="shared" si="0"/>
        <v>0</v>
      </c>
      <c r="K21" s="24">
        <f t="shared" si="1"/>
        <v>0</v>
      </c>
      <c r="L21" s="88"/>
      <c r="M21" s="102">
        <f t="shared" si="2"/>
        <v>0</v>
      </c>
      <c r="N21" s="103">
        <f>OS!T25</f>
        <v>0</v>
      </c>
      <c r="O21" s="104">
        <f>F21-OS!T25</f>
        <v>0</v>
      </c>
    </row>
    <row r="22" spans="1:15" ht="11.25" customHeight="1" x14ac:dyDescent="0.25">
      <c r="A22" s="154" t="s">
        <v>228</v>
      </c>
      <c r="B22" s="155"/>
      <c r="C22" s="167"/>
      <c r="D22" s="50">
        <f>IF(OS!C26="","",OS!C26)</f>
        <v>1</v>
      </c>
      <c r="E22" s="23">
        <f>OS!J26</f>
        <v>965</v>
      </c>
      <c r="F22" s="23">
        <f t="shared" si="3"/>
        <v>21</v>
      </c>
      <c r="G22" s="23">
        <f>G11+G21</f>
        <v>14</v>
      </c>
      <c r="H22" s="23">
        <f>H11+H21</f>
        <v>6</v>
      </c>
      <c r="I22" s="23">
        <f>I11+I21</f>
        <v>1</v>
      </c>
      <c r="J22" s="24">
        <f t="shared" si="0"/>
        <v>2.1761658031088085</v>
      </c>
      <c r="K22" s="24">
        <f t="shared" si="1"/>
        <v>21</v>
      </c>
      <c r="L22" s="88"/>
      <c r="M22" s="102">
        <f t="shared" si="2"/>
        <v>21</v>
      </c>
      <c r="N22" s="103">
        <f>OS!T26</f>
        <v>21</v>
      </c>
      <c r="O22" s="104">
        <f>F22-OS!T26</f>
        <v>0</v>
      </c>
    </row>
    <row r="23" spans="1:15" ht="11.25" customHeight="1" x14ac:dyDescent="0.2">
      <c r="A23" s="3">
        <v>16</v>
      </c>
      <c r="B23" s="40" t="s">
        <v>52</v>
      </c>
      <c r="C23" s="167"/>
      <c r="D23" s="49">
        <f>IF(OS!C27="","",OS!C27)</f>
        <v>1</v>
      </c>
      <c r="E23" s="19">
        <f>OS!J27</f>
        <v>42</v>
      </c>
      <c r="F23" s="20">
        <f t="shared" si="3"/>
        <v>0</v>
      </c>
      <c r="G23" s="21"/>
      <c r="H23" s="21"/>
      <c r="I23" s="21"/>
      <c r="J23" s="22">
        <f t="shared" si="0"/>
        <v>0</v>
      </c>
      <c r="K23" s="22">
        <f t="shared" si="1"/>
        <v>0</v>
      </c>
      <c r="L23" s="88"/>
      <c r="M23" s="59">
        <f t="shared" si="2"/>
        <v>0</v>
      </c>
      <c r="N23" s="18">
        <f>OS!T27</f>
        <v>0</v>
      </c>
      <c r="O23" s="60">
        <f>F23-OS!T27</f>
        <v>0</v>
      </c>
    </row>
    <row r="24" spans="1:15" ht="11.25" customHeight="1" x14ac:dyDescent="0.2">
      <c r="A24" s="3">
        <v>17</v>
      </c>
      <c r="B24" s="40" t="s">
        <v>53</v>
      </c>
      <c r="C24" s="167"/>
      <c r="D24" s="49" t="str">
        <f>IF(OS!C28="","",OS!C28)</f>
        <v/>
      </c>
      <c r="E24" s="19">
        <f>OS!J28</f>
        <v>0</v>
      </c>
      <c r="F24" s="20">
        <f t="shared" si="3"/>
        <v>0</v>
      </c>
      <c r="G24" s="21"/>
      <c r="H24" s="21"/>
      <c r="I24" s="21"/>
      <c r="J24" s="22" t="str">
        <f t="shared" si="0"/>
        <v/>
      </c>
      <c r="K24" s="22" t="str">
        <f t="shared" si="1"/>
        <v/>
      </c>
      <c r="L24" s="88"/>
      <c r="M24" s="59">
        <f t="shared" si="2"/>
        <v>0</v>
      </c>
      <c r="N24" s="18">
        <f>OS!T28</f>
        <v>0</v>
      </c>
      <c r="O24" s="60">
        <f>F24-OS!T28</f>
        <v>0</v>
      </c>
    </row>
    <row r="25" spans="1:15" ht="11.25" customHeight="1" x14ac:dyDescent="0.2">
      <c r="A25" s="3">
        <v>18</v>
      </c>
      <c r="B25" s="40" t="s">
        <v>54</v>
      </c>
      <c r="C25" s="167"/>
      <c r="D25" s="49" t="str">
        <f>IF(OS!C29="","",OS!C29)</f>
        <v/>
      </c>
      <c r="E25" s="19">
        <f>OS!J29</f>
        <v>0</v>
      </c>
      <c r="F25" s="20">
        <f t="shared" si="3"/>
        <v>0</v>
      </c>
      <c r="G25" s="21"/>
      <c r="H25" s="21"/>
      <c r="I25" s="21"/>
      <c r="J25" s="22" t="str">
        <f t="shared" si="0"/>
        <v/>
      </c>
      <c r="K25" s="22" t="str">
        <f t="shared" si="1"/>
        <v/>
      </c>
      <c r="L25" s="88"/>
      <c r="M25" s="59">
        <f t="shared" si="2"/>
        <v>0</v>
      </c>
      <c r="N25" s="18">
        <f>OS!T29</f>
        <v>0</v>
      </c>
      <c r="O25" s="60">
        <f>F25-OS!T29</f>
        <v>0</v>
      </c>
    </row>
    <row r="26" spans="1:15" ht="11.25" customHeight="1" x14ac:dyDescent="0.2">
      <c r="A26" s="3">
        <v>19</v>
      </c>
      <c r="B26" s="40" t="s">
        <v>55</v>
      </c>
      <c r="C26" s="167"/>
      <c r="D26" s="49" t="str">
        <f>IF(OS!C30="","",OS!C30)</f>
        <v/>
      </c>
      <c r="E26" s="19">
        <f>OS!J30</f>
        <v>0</v>
      </c>
      <c r="F26" s="20">
        <f t="shared" si="3"/>
        <v>0</v>
      </c>
      <c r="G26" s="21"/>
      <c r="H26" s="21"/>
      <c r="I26" s="21"/>
      <c r="J26" s="22" t="str">
        <f t="shared" si="0"/>
        <v/>
      </c>
      <c r="K26" s="22" t="str">
        <f t="shared" si="1"/>
        <v/>
      </c>
      <c r="L26" s="88"/>
      <c r="M26" s="59">
        <f t="shared" si="2"/>
        <v>0</v>
      </c>
      <c r="N26" s="18">
        <f>OS!T30</f>
        <v>0</v>
      </c>
      <c r="O26" s="60">
        <f>F26-OS!T30</f>
        <v>0</v>
      </c>
    </row>
    <row r="27" spans="1:15" ht="11.25" customHeight="1" x14ac:dyDescent="0.2">
      <c r="A27" s="3">
        <v>20</v>
      </c>
      <c r="B27" s="40" t="s">
        <v>56</v>
      </c>
      <c r="C27" s="167"/>
      <c r="D27" s="49" t="str">
        <f>IF(OS!C31="","",OS!C31)</f>
        <v/>
      </c>
      <c r="E27" s="19">
        <f>OS!J31</f>
        <v>0</v>
      </c>
      <c r="F27" s="20">
        <f t="shared" si="3"/>
        <v>0</v>
      </c>
      <c r="G27" s="21"/>
      <c r="H27" s="21"/>
      <c r="I27" s="21"/>
      <c r="J27" s="22" t="str">
        <f t="shared" si="0"/>
        <v/>
      </c>
      <c r="K27" s="22" t="str">
        <f t="shared" si="1"/>
        <v/>
      </c>
      <c r="L27" s="88"/>
      <c r="M27" s="59">
        <f t="shared" si="2"/>
        <v>0</v>
      </c>
      <c r="N27" s="18">
        <f>OS!T31</f>
        <v>0</v>
      </c>
      <c r="O27" s="60">
        <f>F27-OS!T31</f>
        <v>0</v>
      </c>
    </row>
    <row r="28" spans="1:15" ht="11.25" customHeight="1" x14ac:dyDescent="0.2">
      <c r="A28" s="3">
        <v>21</v>
      </c>
      <c r="B28" s="40" t="s">
        <v>57</v>
      </c>
      <c r="C28" s="167"/>
      <c r="D28" s="49" t="str">
        <f>IF(OS!C32="","",OS!C32)</f>
        <v/>
      </c>
      <c r="E28" s="19">
        <f>OS!J32</f>
        <v>0</v>
      </c>
      <c r="F28" s="20">
        <f t="shared" si="3"/>
        <v>0</v>
      </c>
      <c r="G28" s="21"/>
      <c r="H28" s="21"/>
      <c r="I28" s="21"/>
      <c r="J28" s="22" t="str">
        <f t="shared" si="0"/>
        <v/>
      </c>
      <c r="K28" s="22" t="str">
        <f t="shared" si="1"/>
        <v/>
      </c>
      <c r="L28" s="88"/>
      <c r="M28" s="59">
        <f t="shared" si="2"/>
        <v>0</v>
      </c>
      <c r="N28" s="18">
        <f>OS!T32</f>
        <v>0</v>
      </c>
      <c r="O28" s="60">
        <f>F28-OS!T32</f>
        <v>0</v>
      </c>
    </row>
    <row r="29" spans="1:15" ht="11.25" customHeight="1" x14ac:dyDescent="0.2">
      <c r="A29" s="3">
        <v>22</v>
      </c>
      <c r="B29" s="40" t="s">
        <v>58</v>
      </c>
      <c r="C29" s="167"/>
      <c r="D29" s="49">
        <f>IF(OS!C33="","",OS!C33)</f>
        <v>5</v>
      </c>
      <c r="E29" s="19">
        <f>OS!J33</f>
        <v>183</v>
      </c>
      <c r="F29" s="20">
        <f t="shared" si="3"/>
        <v>0</v>
      </c>
      <c r="G29" s="21"/>
      <c r="H29" s="21"/>
      <c r="I29" s="21"/>
      <c r="J29" s="22">
        <f t="shared" si="0"/>
        <v>0</v>
      </c>
      <c r="K29" s="22">
        <f t="shared" si="1"/>
        <v>0</v>
      </c>
      <c r="L29" s="88"/>
      <c r="M29" s="59">
        <f t="shared" si="2"/>
        <v>0</v>
      </c>
      <c r="N29" s="18">
        <f>OS!T33</f>
        <v>0</v>
      </c>
      <c r="O29" s="60">
        <f>F29-OS!T33</f>
        <v>0</v>
      </c>
    </row>
    <row r="30" spans="1:15" ht="11.25" customHeight="1" x14ac:dyDescent="0.2">
      <c r="A30" s="3">
        <v>23</v>
      </c>
      <c r="B30" s="40" t="s">
        <v>59</v>
      </c>
      <c r="C30" s="167"/>
      <c r="D30" s="49">
        <f>IF(OS!C34="","",OS!C34)</f>
        <v>0</v>
      </c>
      <c r="E30" s="19">
        <f>OS!J34</f>
        <v>1</v>
      </c>
      <c r="F30" s="20">
        <f t="shared" si="3"/>
        <v>0</v>
      </c>
      <c r="G30" s="21"/>
      <c r="H30" s="21"/>
      <c r="I30" s="21"/>
      <c r="J30" s="22">
        <f t="shared" si="0"/>
        <v>0</v>
      </c>
      <c r="K30" s="22" t="str">
        <f t="shared" si="1"/>
        <v/>
      </c>
      <c r="L30" s="88"/>
      <c r="M30" s="59">
        <f t="shared" si="2"/>
        <v>0</v>
      </c>
      <c r="N30" s="18">
        <f>OS!T34</f>
        <v>0</v>
      </c>
      <c r="O30" s="60">
        <f>F30-OS!T34</f>
        <v>0</v>
      </c>
    </row>
    <row r="31" spans="1:15" ht="11.25" customHeight="1" x14ac:dyDescent="0.2">
      <c r="A31" s="3">
        <v>24</v>
      </c>
      <c r="B31" s="41" t="s">
        <v>60</v>
      </c>
      <c r="C31" s="167"/>
      <c r="D31" s="49">
        <f>IF(OS!C35="","",OS!C35)</f>
        <v>0</v>
      </c>
      <c r="E31" s="19">
        <f>OS!J35</f>
        <v>3</v>
      </c>
      <c r="F31" s="20">
        <f t="shared" si="3"/>
        <v>0</v>
      </c>
      <c r="G31" s="21"/>
      <c r="H31" s="21"/>
      <c r="I31" s="21"/>
      <c r="J31" s="22">
        <f t="shared" si="0"/>
        <v>0</v>
      </c>
      <c r="K31" s="22" t="str">
        <f t="shared" si="1"/>
        <v/>
      </c>
      <c r="L31" s="88"/>
      <c r="M31" s="59">
        <f t="shared" si="2"/>
        <v>0</v>
      </c>
      <c r="N31" s="18">
        <f>OS!T35</f>
        <v>0</v>
      </c>
      <c r="O31" s="60">
        <f>F31-OS!T35</f>
        <v>0</v>
      </c>
    </row>
    <row r="32" spans="1:15" ht="11.25" customHeight="1" x14ac:dyDescent="0.2">
      <c r="A32" s="3">
        <v>25</v>
      </c>
      <c r="B32" s="41" t="s">
        <v>61</v>
      </c>
      <c r="C32" s="167"/>
      <c r="D32" s="49">
        <f>IF(OS!C36="","",OS!C36)</f>
        <v>1</v>
      </c>
      <c r="E32" s="19">
        <f>OS!J36</f>
        <v>123</v>
      </c>
      <c r="F32" s="20">
        <f t="shared" si="3"/>
        <v>0</v>
      </c>
      <c r="G32" s="21"/>
      <c r="H32" s="21"/>
      <c r="I32" s="21"/>
      <c r="J32" s="22">
        <f t="shared" si="0"/>
        <v>0</v>
      </c>
      <c r="K32" s="22">
        <f t="shared" si="1"/>
        <v>0</v>
      </c>
      <c r="L32" s="88"/>
      <c r="M32" s="59">
        <f t="shared" si="2"/>
        <v>0</v>
      </c>
      <c r="N32" s="18">
        <f>OS!T36</f>
        <v>0</v>
      </c>
      <c r="O32" s="60">
        <f>F32-OS!T36</f>
        <v>0</v>
      </c>
    </row>
    <row r="33" spans="1:15" ht="11.25" customHeight="1" x14ac:dyDescent="0.2">
      <c r="A33" s="3">
        <v>26</v>
      </c>
      <c r="B33" s="40" t="s">
        <v>62</v>
      </c>
      <c r="C33" s="167"/>
      <c r="D33" s="49" t="str">
        <f>IF(OS!C37="","",OS!C37)</f>
        <v/>
      </c>
      <c r="E33" s="19">
        <f>OS!J37</f>
        <v>0</v>
      </c>
      <c r="F33" s="20">
        <f t="shared" si="3"/>
        <v>0</v>
      </c>
      <c r="G33" s="21"/>
      <c r="H33" s="21"/>
      <c r="I33" s="21"/>
      <c r="J33" s="22" t="str">
        <f t="shared" si="0"/>
        <v/>
      </c>
      <c r="K33" s="22" t="str">
        <f t="shared" si="1"/>
        <v/>
      </c>
      <c r="L33" s="88"/>
      <c r="M33" s="59">
        <f t="shared" si="2"/>
        <v>0</v>
      </c>
      <c r="N33" s="18">
        <f>OS!T37</f>
        <v>0</v>
      </c>
      <c r="O33" s="60">
        <f>F33-OS!T37</f>
        <v>0</v>
      </c>
    </row>
    <row r="34" spans="1:15" ht="11.25" customHeight="1" x14ac:dyDescent="0.2">
      <c r="A34" s="3">
        <v>27</v>
      </c>
      <c r="B34" s="40" t="s">
        <v>63</v>
      </c>
      <c r="C34" s="167"/>
      <c r="D34" s="49" t="str">
        <f>IF(OS!C38="","",OS!C38)</f>
        <v/>
      </c>
      <c r="E34" s="19">
        <f>OS!J38</f>
        <v>0</v>
      </c>
      <c r="F34" s="20">
        <f t="shared" si="3"/>
        <v>0</v>
      </c>
      <c r="G34" s="21"/>
      <c r="H34" s="21"/>
      <c r="I34" s="21"/>
      <c r="J34" s="22" t="str">
        <f t="shared" si="0"/>
        <v/>
      </c>
      <c r="K34" s="22" t="str">
        <f t="shared" si="1"/>
        <v/>
      </c>
      <c r="L34" s="88"/>
      <c r="M34" s="59">
        <f t="shared" si="2"/>
        <v>0</v>
      </c>
      <c r="N34" s="18">
        <f>OS!T38</f>
        <v>0</v>
      </c>
      <c r="O34" s="60">
        <f>F34-OS!T38</f>
        <v>0</v>
      </c>
    </row>
    <row r="35" spans="1:15" ht="11.25" customHeight="1" x14ac:dyDescent="0.2">
      <c r="A35" s="3">
        <v>28</v>
      </c>
      <c r="B35" s="40" t="s">
        <v>64</v>
      </c>
      <c r="C35" s="167"/>
      <c r="D35" s="49">
        <f>IF(OS!C39="","",OS!C39)</f>
        <v>0</v>
      </c>
      <c r="E35" s="19">
        <f>OS!J39</f>
        <v>5</v>
      </c>
      <c r="F35" s="20">
        <f t="shared" si="3"/>
        <v>0</v>
      </c>
      <c r="G35" s="21"/>
      <c r="H35" s="21"/>
      <c r="I35" s="21"/>
      <c r="J35" s="22">
        <f t="shared" si="0"/>
        <v>0</v>
      </c>
      <c r="K35" s="22" t="str">
        <f t="shared" si="1"/>
        <v/>
      </c>
      <c r="L35" s="88"/>
      <c r="M35" s="59">
        <f t="shared" si="2"/>
        <v>0</v>
      </c>
      <c r="N35" s="18">
        <f>OS!T39</f>
        <v>0</v>
      </c>
      <c r="O35" s="60">
        <f>F35-OS!T39</f>
        <v>0</v>
      </c>
    </row>
    <row r="36" spans="1:15" ht="11.25" customHeight="1" x14ac:dyDescent="0.2">
      <c r="A36" s="3">
        <v>29</v>
      </c>
      <c r="B36" s="40" t="s">
        <v>65</v>
      </c>
      <c r="C36" s="167"/>
      <c r="D36" s="49">
        <f>IF(OS!C40="","",OS!C40)</f>
        <v>2</v>
      </c>
      <c r="E36" s="19">
        <f>OS!J40</f>
        <v>1726</v>
      </c>
      <c r="F36" s="20">
        <f t="shared" si="3"/>
        <v>1</v>
      </c>
      <c r="G36" s="21">
        <v>1</v>
      </c>
      <c r="H36" s="21"/>
      <c r="I36" s="21"/>
      <c r="J36" s="22">
        <f t="shared" ref="J36:J67" si="4">IF(E36=0,"",(F36/E36*100))</f>
        <v>5.7937427578215524E-2</v>
      </c>
      <c r="K36" s="22">
        <f t="shared" ref="K36:K67" si="5">IF(AND(ISNUMBER(D36),D36&lt;&gt;0),(F36/D36),"")</f>
        <v>0.5</v>
      </c>
      <c r="L36" s="88"/>
      <c r="M36" s="59">
        <f t="shared" ref="M36:M67" si="6">F36</f>
        <v>1</v>
      </c>
      <c r="N36" s="18">
        <f>OS!T40</f>
        <v>1</v>
      </c>
      <c r="O36" s="60">
        <f>F36-OS!T40</f>
        <v>0</v>
      </c>
    </row>
    <row r="37" spans="1:15" ht="11.25" customHeight="1" x14ac:dyDescent="0.2">
      <c r="A37" s="3">
        <v>30</v>
      </c>
      <c r="B37" s="40" t="s">
        <v>66</v>
      </c>
      <c r="C37" s="167"/>
      <c r="D37" s="49" t="str">
        <f>IF(OS!C41="","",OS!C41)</f>
        <v/>
      </c>
      <c r="E37" s="19">
        <f>OS!J41</f>
        <v>0</v>
      </c>
      <c r="F37" s="20">
        <f t="shared" si="3"/>
        <v>0</v>
      </c>
      <c r="G37" s="21"/>
      <c r="H37" s="21"/>
      <c r="I37" s="21"/>
      <c r="J37" s="22" t="str">
        <f t="shared" si="4"/>
        <v/>
      </c>
      <c r="K37" s="22" t="str">
        <f t="shared" si="5"/>
        <v/>
      </c>
      <c r="L37" s="88"/>
      <c r="M37" s="59">
        <f t="shared" si="6"/>
        <v>0</v>
      </c>
      <c r="N37" s="18">
        <f>OS!T41</f>
        <v>0</v>
      </c>
      <c r="O37" s="60">
        <f>F37-OS!T41</f>
        <v>0</v>
      </c>
    </row>
    <row r="38" spans="1:15" ht="11.25" customHeight="1" x14ac:dyDescent="0.2">
      <c r="A38" s="3">
        <v>31</v>
      </c>
      <c r="B38" s="40" t="s">
        <v>67</v>
      </c>
      <c r="C38" s="167"/>
      <c r="D38" s="49">
        <f>IF(OS!C42="","",OS!C42)</f>
        <v>0</v>
      </c>
      <c r="E38" s="19">
        <f>OS!J42</f>
        <v>11</v>
      </c>
      <c r="F38" s="20">
        <f t="shared" si="3"/>
        <v>0</v>
      </c>
      <c r="G38" s="21"/>
      <c r="H38" s="21"/>
      <c r="I38" s="21"/>
      <c r="J38" s="22">
        <f t="shared" si="4"/>
        <v>0</v>
      </c>
      <c r="K38" s="22" t="str">
        <f t="shared" si="5"/>
        <v/>
      </c>
      <c r="L38" s="88"/>
      <c r="M38" s="59">
        <f t="shared" si="6"/>
        <v>0</v>
      </c>
      <c r="N38" s="18">
        <f>OS!T42</f>
        <v>0</v>
      </c>
      <c r="O38" s="60">
        <f>F38-OS!T42</f>
        <v>0</v>
      </c>
    </row>
    <row r="39" spans="1:15" ht="11.25" customHeight="1" x14ac:dyDescent="0.2">
      <c r="A39" s="3">
        <v>32</v>
      </c>
      <c r="B39" s="40" t="s">
        <v>68</v>
      </c>
      <c r="C39" s="167"/>
      <c r="D39" s="49" t="str">
        <f>IF(OS!C43="","",OS!C43)</f>
        <v/>
      </c>
      <c r="E39" s="19">
        <f>OS!J43</f>
        <v>0</v>
      </c>
      <c r="F39" s="20">
        <f t="shared" si="3"/>
        <v>0</v>
      </c>
      <c r="G39" s="21"/>
      <c r="H39" s="21"/>
      <c r="I39" s="21"/>
      <c r="J39" s="22" t="str">
        <f t="shared" si="4"/>
        <v/>
      </c>
      <c r="K39" s="22" t="str">
        <f t="shared" si="5"/>
        <v/>
      </c>
      <c r="L39" s="88"/>
      <c r="M39" s="59">
        <f t="shared" si="6"/>
        <v>0</v>
      </c>
      <c r="N39" s="18">
        <f>OS!T43</f>
        <v>0</v>
      </c>
      <c r="O39" s="60">
        <f>F39-OS!T43</f>
        <v>0</v>
      </c>
    </row>
    <row r="40" spans="1:15" ht="11.25" customHeight="1" x14ac:dyDescent="0.2">
      <c r="A40" s="3">
        <v>33</v>
      </c>
      <c r="B40" s="40" t="s">
        <v>69</v>
      </c>
      <c r="C40" s="167"/>
      <c r="D40" s="49">
        <f>IF(OS!C44="","",OS!C44)</f>
        <v>0</v>
      </c>
      <c r="E40" s="19">
        <f>OS!J44</f>
        <v>20</v>
      </c>
      <c r="F40" s="20">
        <f t="shared" si="3"/>
        <v>0</v>
      </c>
      <c r="G40" s="21"/>
      <c r="H40" s="21"/>
      <c r="I40" s="21"/>
      <c r="J40" s="22">
        <f t="shared" si="4"/>
        <v>0</v>
      </c>
      <c r="K40" s="22" t="str">
        <f t="shared" si="5"/>
        <v/>
      </c>
      <c r="L40" s="88"/>
      <c r="M40" s="59">
        <f t="shared" si="6"/>
        <v>0</v>
      </c>
      <c r="N40" s="18">
        <f>OS!T44</f>
        <v>0</v>
      </c>
      <c r="O40" s="60">
        <f>F40-OS!T44</f>
        <v>0</v>
      </c>
    </row>
    <row r="41" spans="1:15" ht="11.25" customHeight="1" x14ac:dyDescent="0.2">
      <c r="A41" s="3">
        <v>34</v>
      </c>
      <c r="B41" s="40" t="s">
        <v>70</v>
      </c>
      <c r="C41" s="167"/>
      <c r="D41" s="49" t="str">
        <f>IF(OS!C45="","",OS!C45)</f>
        <v/>
      </c>
      <c r="E41" s="19">
        <f>OS!J45</f>
        <v>0</v>
      </c>
      <c r="F41" s="20">
        <f t="shared" si="3"/>
        <v>0</v>
      </c>
      <c r="G41" s="21"/>
      <c r="H41" s="21"/>
      <c r="I41" s="21"/>
      <c r="J41" s="22" t="str">
        <f t="shared" si="4"/>
        <v/>
      </c>
      <c r="K41" s="22" t="str">
        <f t="shared" si="5"/>
        <v/>
      </c>
      <c r="L41" s="88"/>
      <c r="M41" s="59">
        <f t="shared" si="6"/>
        <v>0</v>
      </c>
      <c r="N41" s="18">
        <f>OS!T45</f>
        <v>0</v>
      </c>
      <c r="O41" s="60">
        <f>F41-OS!T45</f>
        <v>0</v>
      </c>
    </row>
    <row r="42" spans="1:15" ht="11.25" customHeight="1" x14ac:dyDescent="0.2">
      <c r="A42" s="3">
        <v>35</v>
      </c>
      <c r="B42" s="40" t="s">
        <v>71</v>
      </c>
      <c r="C42" s="167"/>
      <c r="D42" s="49" t="str">
        <f>IF(OS!C46="","",OS!C46)</f>
        <v/>
      </c>
      <c r="E42" s="19">
        <f>OS!J46</f>
        <v>0</v>
      </c>
      <c r="F42" s="20">
        <f t="shared" si="3"/>
        <v>0</v>
      </c>
      <c r="G42" s="21"/>
      <c r="H42" s="21"/>
      <c r="I42" s="21"/>
      <c r="J42" s="22" t="str">
        <f t="shared" si="4"/>
        <v/>
      </c>
      <c r="K42" s="22" t="str">
        <f t="shared" si="5"/>
        <v/>
      </c>
      <c r="L42" s="88"/>
      <c r="M42" s="59">
        <f t="shared" si="6"/>
        <v>0</v>
      </c>
      <c r="N42" s="18">
        <f>OS!T46</f>
        <v>0</v>
      </c>
      <c r="O42" s="60">
        <f>F42-OS!T46</f>
        <v>0</v>
      </c>
    </row>
    <row r="43" spans="1:15" ht="11.25" customHeight="1" x14ac:dyDescent="0.2">
      <c r="A43" s="3">
        <v>36</v>
      </c>
      <c r="B43" s="40" t="s">
        <v>197</v>
      </c>
      <c r="C43" s="167"/>
      <c r="D43" s="49" t="str">
        <f>IF(OS!C47="","",OS!C47)</f>
        <v/>
      </c>
      <c r="E43" s="19">
        <f>OS!J47</f>
        <v>0</v>
      </c>
      <c r="F43" s="20">
        <f t="shared" si="3"/>
        <v>0</v>
      </c>
      <c r="G43" s="21"/>
      <c r="H43" s="21"/>
      <c r="I43" s="21"/>
      <c r="J43" s="22" t="str">
        <f t="shared" si="4"/>
        <v/>
      </c>
      <c r="K43" s="22" t="str">
        <f t="shared" si="5"/>
        <v/>
      </c>
      <c r="L43" s="88"/>
      <c r="M43" s="59">
        <f t="shared" si="6"/>
        <v>0</v>
      </c>
      <c r="N43" s="18">
        <f>OS!T47</f>
        <v>0</v>
      </c>
      <c r="O43" s="60">
        <f>F43-OS!T47</f>
        <v>0</v>
      </c>
    </row>
    <row r="44" spans="1:15" ht="11.25" customHeight="1" x14ac:dyDescent="0.2">
      <c r="A44" s="3">
        <v>37</v>
      </c>
      <c r="B44" s="40" t="s">
        <v>198</v>
      </c>
      <c r="C44" s="167"/>
      <c r="D44" s="49" t="str">
        <f>IF(OS!C48="","",OS!C48)</f>
        <v/>
      </c>
      <c r="E44" s="19">
        <f>OS!J48</f>
        <v>0</v>
      </c>
      <c r="F44" s="20">
        <f t="shared" si="3"/>
        <v>0</v>
      </c>
      <c r="G44" s="21"/>
      <c r="H44" s="21"/>
      <c r="I44" s="21"/>
      <c r="J44" s="22" t="str">
        <f t="shared" si="4"/>
        <v/>
      </c>
      <c r="K44" s="22" t="str">
        <f t="shared" si="5"/>
        <v/>
      </c>
      <c r="L44" s="88"/>
      <c r="M44" s="59">
        <f t="shared" si="6"/>
        <v>0</v>
      </c>
      <c r="N44" s="18">
        <f>OS!T48</f>
        <v>0</v>
      </c>
      <c r="O44" s="60">
        <f>F44-OS!T48</f>
        <v>0</v>
      </c>
    </row>
    <row r="45" spans="1:15" ht="11.25" customHeight="1" x14ac:dyDescent="0.2">
      <c r="A45" s="3">
        <v>38</v>
      </c>
      <c r="B45" s="40" t="s">
        <v>72</v>
      </c>
      <c r="C45" s="167"/>
      <c r="D45" s="49">
        <f>IF(OS!C49="","",OS!C49)</f>
        <v>0</v>
      </c>
      <c r="E45" s="19">
        <f>OS!J49</f>
        <v>45</v>
      </c>
      <c r="F45" s="20">
        <f t="shared" si="3"/>
        <v>0</v>
      </c>
      <c r="G45" s="21"/>
      <c r="H45" s="21"/>
      <c r="I45" s="21"/>
      <c r="J45" s="22">
        <f t="shared" si="4"/>
        <v>0</v>
      </c>
      <c r="K45" s="22" t="str">
        <f t="shared" si="5"/>
        <v/>
      </c>
      <c r="L45" s="88"/>
      <c r="M45" s="59">
        <f t="shared" si="6"/>
        <v>0</v>
      </c>
      <c r="N45" s="18">
        <f>OS!T49</f>
        <v>0</v>
      </c>
      <c r="O45" s="60">
        <f>F45-OS!T49</f>
        <v>0</v>
      </c>
    </row>
    <row r="46" spans="1:15" ht="11.25" customHeight="1" x14ac:dyDescent="0.2">
      <c r="A46" s="3">
        <v>39</v>
      </c>
      <c r="B46" s="40" t="s">
        <v>73</v>
      </c>
      <c r="C46" s="167"/>
      <c r="D46" s="49">
        <f>IF(OS!C50="","",OS!C50)</f>
        <v>2</v>
      </c>
      <c r="E46" s="19">
        <f>OS!J50</f>
        <v>162</v>
      </c>
      <c r="F46" s="20">
        <f t="shared" si="3"/>
        <v>0</v>
      </c>
      <c r="G46" s="21"/>
      <c r="H46" s="21"/>
      <c r="I46" s="21"/>
      <c r="J46" s="22">
        <f t="shared" si="4"/>
        <v>0</v>
      </c>
      <c r="K46" s="22">
        <f t="shared" si="5"/>
        <v>0</v>
      </c>
      <c r="L46" s="88"/>
      <c r="M46" s="59">
        <f t="shared" si="6"/>
        <v>0</v>
      </c>
      <c r="N46" s="18">
        <f>OS!T50</f>
        <v>0</v>
      </c>
      <c r="O46" s="60">
        <f>F46-OS!T50</f>
        <v>0</v>
      </c>
    </row>
    <row r="47" spans="1:15" ht="11.25" customHeight="1" x14ac:dyDescent="0.2">
      <c r="A47" s="3">
        <v>40</v>
      </c>
      <c r="B47" s="40" t="s">
        <v>74</v>
      </c>
      <c r="C47" s="167"/>
      <c r="D47" s="49">
        <f>IF(OS!C51="","",OS!C51)</f>
        <v>2</v>
      </c>
      <c r="E47" s="19">
        <f>OS!J51</f>
        <v>905</v>
      </c>
      <c r="F47" s="20">
        <f t="shared" si="3"/>
        <v>0</v>
      </c>
      <c r="G47" s="21"/>
      <c r="H47" s="21"/>
      <c r="I47" s="21"/>
      <c r="J47" s="22">
        <f t="shared" si="4"/>
        <v>0</v>
      </c>
      <c r="K47" s="22">
        <f t="shared" si="5"/>
        <v>0</v>
      </c>
      <c r="L47" s="88"/>
      <c r="M47" s="59">
        <f t="shared" si="6"/>
        <v>0</v>
      </c>
      <c r="N47" s="18">
        <f>OS!T51</f>
        <v>0</v>
      </c>
      <c r="O47" s="60">
        <f>F47-OS!T51</f>
        <v>0</v>
      </c>
    </row>
    <row r="48" spans="1:15" ht="11.25" customHeight="1" x14ac:dyDescent="0.2">
      <c r="A48" s="3">
        <v>41</v>
      </c>
      <c r="B48" s="40" t="s">
        <v>75</v>
      </c>
      <c r="C48" s="167"/>
      <c r="D48" s="49" t="str">
        <f>IF(OS!C52="","",OS!C52)</f>
        <v/>
      </c>
      <c r="E48" s="19">
        <f>OS!J52</f>
        <v>0</v>
      </c>
      <c r="F48" s="20">
        <f t="shared" si="3"/>
        <v>0</v>
      </c>
      <c r="G48" s="21"/>
      <c r="H48" s="21"/>
      <c r="I48" s="21"/>
      <c r="J48" s="22" t="str">
        <f t="shared" si="4"/>
        <v/>
      </c>
      <c r="K48" s="22" t="str">
        <f t="shared" si="5"/>
        <v/>
      </c>
      <c r="L48" s="88"/>
      <c r="M48" s="59">
        <f t="shared" si="6"/>
        <v>0</v>
      </c>
      <c r="N48" s="18">
        <f>OS!T52</f>
        <v>0</v>
      </c>
      <c r="O48" s="60">
        <f>F48-OS!T52</f>
        <v>0</v>
      </c>
    </row>
    <row r="49" spans="1:15" ht="11.25" customHeight="1" x14ac:dyDescent="0.2">
      <c r="A49" s="3">
        <v>42</v>
      </c>
      <c r="B49" s="40" t="s">
        <v>76</v>
      </c>
      <c r="C49" s="167"/>
      <c r="D49" s="49" t="str">
        <f>IF(OS!C53="","",OS!C53)</f>
        <v/>
      </c>
      <c r="E49" s="19">
        <f>OS!J53</f>
        <v>0</v>
      </c>
      <c r="F49" s="20">
        <f t="shared" si="3"/>
        <v>0</v>
      </c>
      <c r="G49" s="21"/>
      <c r="H49" s="21"/>
      <c r="I49" s="21"/>
      <c r="J49" s="22" t="str">
        <f t="shared" si="4"/>
        <v/>
      </c>
      <c r="K49" s="22" t="str">
        <f t="shared" si="5"/>
        <v/>
      </c>
      <c r="L49" s="88"/>
      <c r="M49" s="59">
        <f t="shared" si="6"/>
        <v>0</v>
      </c>
      <c r="N49" s="18">
        <f>OS!T53</f>
        <v>0</v>
      </c>
      <c r="O49" s="60">
        <f>F49-OS!T53</f>
        <v>0</v>
      </c>
    </row>
    <row r="50" spans="1:15" ht="11.25" customHeight="1" x14ac:dyDescent="0.2">
      <c r="A50" s="3">
        <v>43</v>
      </c>
      <c r="B50" s="40" t="s">
        <v>77</v>
      </c>
      <c r="C50" s="167"/>
      <c r="D50" s="49">
        <f>IF(OS!C54="","",OS!C54)</f>
        <v>0</v>
      </c>
      <c r="E50" s="19">
        <f>OS!J54</f>
        <v>1</v>
      </c>
      <c r="F50" s="20">
        <f t="shared" si="3"/>
        <v>0</v>
      </c>
      <c r="G50" s="21"/>
      <c r="H50" s="21"/>
      <c r="I50" s="21"/>
      <c r="J50" s="22">
        <f t="shared" si="4"/>
        <v>0</v>
      </c>
      <c r="K50" s="22" t="str">
        <f t="shared" si="5"/>
        <v/>
      </c>
      <c r="L50" s="88"/>
      <c r="M50" s="59">
        <f t="shared" si="6"/>
        <v>0</v>
      </c>
      <c r="N50" s="18">
        <f>OS!T54</f>
        <v>0</v>
      </c>
      <c r="O50" s="60">
        <f>F50-OS!T54</f>
        <v>0</v>
      </c>
    </row>
    <row r="51" spans="1:15" ht="11.25" customHeight="1" x14ac:dyDescent="0.2">
      <c r="A51" s="3">
        <v>44</v>
      </c>
      <c r="B51" s="40" t="s">
        <v>78</v>
      </c>
      <c r="C51" s="167"/>
      <c r="D51" s="49" t="str">
        <f>IF(OS!C55="","",OS!C55)</f>
        <v/>
      </c>
      <c r="E51" s="19">
        <f>OS!J55</f>
        <v>0</v>
      </c>
      <c r="F51" s="20">
        <f t="shared" si="3"/>
        <v>0</v>
      </c>
      <c r="G51" s="21"/>
      <c r="H51" s="21"/>
      <c r="I51" s="21"/>
      <c r="J51" s="22" t="str">
        <f t="shared" si="4"/>
        <v/>
      </c>
      <c r="K51" s="22" t="str">
        <f t="shared" si="5"/>
        <v/>
      </c>
      <c r="L51" s="88"/>
      <c r="M51" s="59">
        <f t="shared" si="6"/>
        <v>0</v>
      </c>
      <c r="N51" s="18">
        <f>OS!T55</f>
        <v>0</v>
      </c>
      <c r="O51" s="60">
        <f>F51-OS!T55</f>
        <v>0</v>
      </c>
    </row>
    <row r="52" spans="1:15" ht="11.25" customHeight="1" x14ac:dyDescent="0.2">
      <c r="A52" s="3">
        <v>45</v>
      </c>
      <c r="B52" s="40" t="s">
        <v>168</v>
      </c>
      <c r="C52" s="167"/>
      <c r="D52" s="49">
        <f>IF(OS!C56="","",OS!C56)</f>
        <v>0</v>
      </c>
      <c r="E52" s="19">
        <f>OS!J56</f>
        <v>2</v>
      </c>
      <c r="F52" s="20">
        <f t="shared" si="3"/>
        <v>0</v>
      </c>
      <c r="G52" s="21"/>
      <c r="H52" s="21"/>
      <c r="I52" s="21"/>
      <c r="J52" s="22">
        <f t="shared" si="4"/>
        <v>0</v>
      </c>
      <c r="K52" s="22" t="str">
        <f t="shared" si="5"/>
        <v/>
      </c>
      <c r="L52" s="88"/>
      <c r="M52" s="59">
        <f t="shared" si="6"/>
        <v>0</v>
      </c>
      <c r="N52" s="18">
        <f>OS!T56</f>
        <v>0</v>
      </c>
      <c r="O52" s="60">
        <f>F52-OS!T56</f>
        <v>0</v>
      </c>
    </row>
    <row r="53" spans="1:15" ht="11.25" customHeight="1" x14ac:dyDescent="0.2">
      <c r="A53" s="3">
        <v>46</v>
      </c>
      <c r="B53" s="40" t="s">
        <v>169</v>
      </c>
      <c r="C53" s="167"/>
      <c r="D53" s="49" t="str">
        <f>IF(OS!C57="","",OS!C57)</f>
        <v/>
      </c>
      <c r="E53" s="19">
        <f>OS!J57</f>
        <v>0</v>
      </c>
      <c r="F53" s="20">
        <f t="shared" si="3"/>
        <v>0</v>
      </c>
      <c r="G53" s="21"/>
      <c r="H53" s="21"/>
      <c r="I53" s="21"/>
      <c r="J53" s="22" t="str">
        <f t="shared" si="4"/>
        <v/>
      </c>
      <c r="K53" s="22" t="str">
        <f t="shared" si="5"/>
        <v/>
      </c>
      <c r="L53" s="88"/>
      <c r="M53" s="59">
        <f t="shared" si="6"/>
        <v>0</v>
      </c>
      <c r="N53" s="18">
        <f>OS!T57</f>
        <v>0</v>
      </c>
      <c r="O53" s="60">
        <f>F53-OS!T57</f>
        <v>0</v>
      </c>
    </row>
    <row r="54" spans="1:15" ht="11.25" customHeight="1" x14ac:dyDescent="0.2">
      <c r="A54" s="3">
        <v>47</v>
      </c>
      <c r="B54" s="40" t="s">
        <v>178</v>
      </c>
      <c r="C54" s="167"/>
      <c r="D54" s="49" t="str">
        <f>IF(OS!C58="","",OS!C58)</f>
        <v/>
      </c>
      <c r="E54" s="19">
        <f>OS!J58</f>
        <v>0</v>
      </c>
      <c r="F54" s="20">
        <f t="shared" si="3"/>
        <v>0</v>
      </c>
      <c r="G54" s="21"/>
      <c r="H54" s="21"/>
      <c r="I54" s="21"/>
      <c r="J54" s="22" t="str">
        <f t="shared" si="4"/>
        <v/>
      </c>
      <c r="K54" s="22" t="str">
        <f t="shared" si="5"/>
        <v/>
      </c>
      <c r="L54" s="88"/>
      <c r="M54" s="59">
        <f t="shared" si="6"/>
        <v>0</v>
      </c>
      <c r="N54" s="18">
        <f>OS!T58</f>
        <v>0</v>
      </c>
      <c r="O54" s="60">
        <f>F54-OS!T58</f>
        <v>0</v>
      </c>
    </row>
    <row r="55" spans="1:15" ht="11.25" customHeight="1" x14ac:dyDescent="0.2">
      <c r="A55" s="3">
        <v>48</v>
      </c>
      <c r="B55" s="40" t="s">
        <v>179</v>
      </c>
      <c r="C55" s="167"/>
      <c r="D55" s="49">
        <f>IF(OS!C59="","",OS!C59)</f>
        <v>0</v>
      </c>
      <c r="E55" s="19">
        <f>OS!J59</f>
        <v>9</v>
      </c>
      <c r="F55" s="20">
        <f t="shared" si="3"/>
        <v>0</v>
      </c>
      <c r="G55" s="21"/>
      <c r="H55" s="21"/>
      <c r="I55" s="21"/>
      <c r="J55" s="22">
        <f t="shared" si="4"/>
        <v>0</v>
      </c>
      <c r="K55" s="22" t="str">
        <f t="shared" si="5"/>
        <v/>
      </c>
      <c r="L55" s="88"/>
      <c r="M55" s="59">
        <f t="shared" si="6"/>
        <v>0</v>
      </c>
      <c r="N55" s="18">
        <f>OS!T59</f>
        <v>0</v>
      </c>
      <c r="O55" s="60">
        <f>F55-OS!T59</f>
        <v>0</v>
      </c>
    </row>
    <row r="56" spans="1:15" ht="11.25" customHeight="1" x14ac:dyDescent="0.2">
      <c r="A56" s="3">
        <v>49</v>
      </c>
      <c r="B56" s="40" t="s">
        <v>180</v>
      </c>
      <c r="C56" s="167"/>
      <c r="D56" s="49" t="str">
        <f>IF(OS!C60="","",OS!C60)</f>
        <v/>
      </c>
      <c r="E56" s="19">
        <f>OS!J60</f>
        <v>0</v>
      </c>
      <c r="F56" s="20">
        <f t="shared" si="3"/>
        <v>0</v>
      </c>
      <c r="G56" s="21"/>
      <c r="H56" s="21"/>
      <c r="I56" s="21"/>
      <c r="J56" s="22" t="str">
        <f t="shared" si="4"/>
        <v/>
      </c>
      <c r="K56" s="22" t="str">
        <f t="shared" si="5"/>
        <v/>
      </c>
      <c r="L56" s="88"/>
      <c r="M56" s="59">
        <f t="shared" si="6"/>
        <v>0</v>
      </c>
      <c r="N56" s="18">
        <f>OS!T60</f>
        <v>0</v>
      </c>
      <c r="O56" s="60">
        <f>F56-OS!T60</f>
        <v>0</v>
      </c>
    </row>
    <row r="57" spans="1:15" ht="11.25" customHeight="1" x14ac:dyDescent="0.2">
      <c r="A57" s="3">
        <v>50</v>
      </c>
      <c r="B57" s="40" t="s">
        <v>199</v>
      </c>
      <c r="C57" s="167"/>
      <c r="D57" s="49">
        <f>IF(OS!C61="","",OS!C61)</f>
        <v>0</v>
      </c>
      <c r="E57" s="19">
        <f>OS!J61</f>
        <v>2</v>
      </c>
      <c r="F57" s="20">
        <f t="shared" si="3"/>
        <v>0</v>
      </c>
      <c r="G57" s="21"/>
      <c r="H57" s="21"/>
      <c r="I57" s="21"/>
      <c r="J57" s="22">
        <f t="shared" si="4"/>
        <v>0</v>
      </c>
      <c r="K57" s="22" t="str">
        <f t="shared" si="5"/>
        <v/>
      </c>
      <c r="L57" s="88"/>
      <c r="M57" s="59">
        <f t="shared" si="6"/>
        <v>0</v>
      </c>
      <c r="N57" s="18">
        <f>OS!T61</f>
        <v>0</v>
      </c>
      <c r="O57" s="60">
        <f>F57-OS!T61</f>
        <v>0</v>
      </c>
    </row>
    <row r="58" spans="1:15" ht="11.25" customHeight="1" x14ac:dyDescent="0.2">
      <c r="A58" s="3">
        <v>51</v>
      </c>
      <c r="B58" s="40" t="s">
        <v>193</v>
      </c>
      <c r="C58" s="167"/>
      <c r="D58" s="49" t="str">
        <f>IF(OS!C62="","",OS!C62)</f>
        <v/>
      </c>
      <c r="E58" s="19">
        <f>OS!J62</f>
        <v>0</v>
      </c>
      <c r="F58" s="20">
        <f t="shared" si="3"/>
        <v>0</v>
      </c>
      <c r="G58" s="21"/>
      <c r="H58" s="21"/>
      <c r="I58" s="21"/>
      <c r="J58" s="22" t="str">
        <f t="shared" si="4"/>
        <v/>
      </c>
      <c r="K58" s="22" t="str">
        <f t="shared" si="5"/>
        <v/>
      </c>
      <c r="L58" s="88"/>
      <c r="M58" s="59">
        <f t="shared" si="6"/>
        <v>0</v>
      </c>
      <c r="N58" s="18">
        <f>OS!T62</f>
        <v>0</v>
      </c>
      <c r="O58" s="60">
        <f>F58-OS!T62</f>
        <v>0</v>
      </c>
    </row>
    <row r="59" spans="1:15" ht="11.25" customHeight="1" x14ac:dyDescent="0.2">
      <c r="A59" s="3">
        <v>52</v>
      </c>
      <c r="B59" s="40" t="s">
        <v>194</v>
      </c>
      <c r="C59" s="167"/>
      <c r="D59" s="49" t="str">
        <f>IF(OS!C63="","",OS!C63)</f>
        <v/>
      </c>
      <c r="E59" s="19">
        <f>OS!J63</f>
        <v>0</v>
      </c>
      <c r="F59" s="20">
        <f t="shared" si="3"/>
        <v>0</v>
      </c>
      <c r="G59" s="21"/>
      <c r="H59" s="21"/>
      <c r="I59" s="21"/>
      <c r="J59" s="22" t="str">
        <f t="shared" si="4"/>
        <v/>
      </c>
      <c r="K59" s="22" t="str">
        <f t="shared" si="5"/>
        <v/>
      </c>
      <c r="L59" s="88"/>
      <c r="M59" s="59">
        <f t="shared" si="6"/>
        <v>0</v>
      </c>
      <c r="N59" s="18">
        <f>OS!T63</f>
        <v>0</v>
      </c>
      <c r="O59" s="60">
        <f>F59-OS!T63</f>
        <v>0</v>
      </c>
    </row>
    <row r="60" spans="1:15" ht="11.25" customHeight="1" x14ac:dyDescent="0.2">
      <c r="A60" s="3">
        <v>53</v>
      </c>
      <c r="B60" s="40" t="s">
        <v>195</v>
      </c>
      <c r="C60" s="167"/>
      <c r="D60" s="49" t="str">
        <f>IF(OS!C64="","",OS!C64)</f>
        <v/>
      </c>
      <c r="E60" s="19">
        <f>OS!J64</f>
        <v>0</v>
      </c>
      <c r="F60" s="20">
        <f t="shared" si="3"/>
        <v>0</v>
      </c>
      <c r="G60" s="21"/>
      <c r="H60" s="21"/>
      <c r="I60" s="21"/>
      <c r="J60" s="22" t="str">
        <f t="shared" si="4"/>
        <v/>
      </c>
      <c r="K60" s="22" t="str">
        <f t="shared" si="5"/>
        <v/>
      </c>
      <c r="L60" s="88"/>
      <c r="M60" s="59">
        <f t="shared" si="6"/>
        <v>0</v>
      </c>
      <c r="N60" s="18">
        <f>OS!T64</f>
        <v>0</v>
      </c>
      <c r="O60" s="60">
        <f>F60-OS!T64</f>
        <v>0</v>
      </c>
    </row>
    <row r="61" spans="1:15" ht="11.25" customHeight="1" x14ac:dyDescent="0.2">
      <c r="A61" s="3">
        <v>54</v>
      </c>
      <c r="B61" s="40" t="s">
        <v>182</v>
      </c>
      <c r="C61" s="167"/>
      <c r="D61" s="49" t="str">
        <f>IF(OS!C65="","",OS!C65)</f>
        <v/>
      </c>
      <c r="E61" s="19">
        <f>OS!J65</f>
        <v>0</v>
      </c>
      <c r="F61" s="20">
        <f t="shared" si="3"/>
        <v>0</v>
      </c>
      <c r="G61" s="21"/>
      <c r="H61" s="21"/>
      <c r="I61" s="21"/>
      <c r="J61" s="22" t="str">
        <f t="shared" si="4"/>
        <v/>
      </c>
      <c r="K61" s="22" t="str">
        <f t="shared" si="5"/>
        <v/>
      </c>
      <c r="L61" s="88"/>
      <c r="M61" s="59">
        <f t="shared" si="6"/>
        <v>0</v>
      </c>
      <c r="N61" s="18">
        <f>OS!T65</f>
        <v>0</v>
      </c>
      <c r="O61" s="60">
        <f>F61-OS!T65</f>
        <v>0</v>
      </c>
    </row>
    <row r="62" spans="1:15" ht="11.25" customHeight="1" x14ac:dyDescent="0.2">
      <c r="A62" s="3">
        <v>55</v>
      </c>
      <c r="B62" s="40" t="s">
        <v>183</v>
      </c>
      <c r="C62" s="167"/>
      <c r="D62" s="49">
        <f>IF(OS!C66="","",OS!C66)</f>
        <v>0</v>
      </c>
      <c r="E62" s="19">
        <f>OS!J66</f>
        <v>15</v>
      </c>
      <c r="F62" s="20">
        <f t="shared" si="3"/>
        <v>0</v>
      </c>
      <c r="G62" s="21"/>
      <c r="H62" s="21"/>
      <c r="I62" s="21"/>
      <c r="J62" s="22">
        <f t="shared" si="4"/>
        <v>0</v>
      </c>
      <c r="K62" s="22" t="str">
        <f t="shared" si="5"/>
        <v/>
      </c>
      <c r="L62" s="88"/>
      <c r="M62" s="59">
        <f t="shared" si="6"/>
        <v>0</v>
      </c>
      <c r="N62" s="18">
        <f>OS!T66</f>
        <v>0</v>
      </c>
      <c r="O62" s="60">
        <f>F62-OS!T66</f>
        <v>0</v>
      </c>
    </row>
    <row r="63" spans="1:15" ht="11.25" customHeight="1" x14ac:dyDescent="0.2">
      <c r="A63" s="3">
        <v>56</v>
      </c>
      <c r="B63" s="40" t="s">
        <v>184</v>
      </c>
      <c r="C63" s="167"/>
      <c r="D63" s="49">
        <f>IF(OS!C67="","",OS!C67)</f>
        <v>0</v>
      </c>
      <c r="E63" s="19">
        <f>OS!J67</f>
        <v>4</v>
      </c>
      <c r="F63" s="20">
        <f t="shared" si="3"/>
        <v>0</v>
      </c>
      <c r="G63" s="21"/>
      <c r="H63" s="21"/>
      <c r="I63" s="21"/>
      <c r="J63" s="22">
        <f t="shared" si="4"/>
        <v>0</v>
      </c>
      <c r="K63" s="22" t="str">
        <f t="shared" si="5"/>
        <v/>
      </c>
      <c r="L63" s="88"/>
      <c r="M63" s="59">
        <f t="shared" si="6"/>
        <v>0</v>
      </c>
      <c r="N63" s="18">
        <f>OS!T67</f>
        <v>0</v>
      </c>
      <c r="O63" s="60">
        <f>F63-OS!T67</f>
        <v>0</v>
      </c>
    </row>
    <row r="64" spans="1:15" ht="11.25" customHeight="1" x14ac:dyDescent="0.2">
      <c r="A64" s="3">
        <v>57</v>
      </c>
      <c r="B64" s="40" t="s">
        <v>185</v>
      </c>
      <c r="C64" s="167"/>
      <c r="D64" s="49" t="str">
        <f>IF(OS!C68="","",OS!C68)</f>
        <v/>
      </c>
      <c r="E64" s="19">
        <f>OS!J68</f>
        <v>0</v>
      </c>
      <c r="F64" s="20">
        <f t="shared" si="3"/>
        <v>0</v>
      </c>
      <c r="G64" s="21"/>
      <c r="H64" s="21"/>
      <c r="I64" s="21"/>
      <c r="J64" s="22" t="str">
        <f t="shared" si="4"/>
        <v/>
      </c>
      <c r="K64" s="22" t="str">
        <f t="shared" si="5"/>
        <v/>
      </c>
      <c r="L64" s="88"/>
      <c r="M64" s="59">
        <f t="shared" si="6"/>
        <v>0</v>
      </c>
      <c r="N64" s="18">
        <f>OS!T68</f>
        <v>0</v>
      </c>
      <c r="O64" s="60">
        <f>F64-OS!T68</f>
        <v>0</v>
      </c>
    </row>
    <row r="65" spans="1:15" ht="11.25" customHeight="1" x14ac:dyDescent="0.2">
      <c r="A65" s="3">
        <v>58</v>
      </c>
      <c r="B65" s="40" t="s">
        <v>186</v>
      </c>
      <c r="C65" s="167"/>
      <c r="D65" s="49" t="str">
        <f>IF(OS!C69="","",OS!C69)</f>
        <v/>
      </c>
      <c r="E65" s="19">
        <f>OS!J69</f>
        <v>0</v>
      </c>
      <c r="F65" s="20">
        <f t="shared" si="3"/>
        <v>0</v>
      </c>
      <c r="G65" s="21"/>
      <c r="H65" s="21"/>
      <c r="I65" s="21"/>
      <c r="J65" s="22" t="str">
        <f t="shared" si="4"/>
        <v/>
      </c>
      <c r="K65" s="22" t="str">
        <f t="shared" si="5"/>
        <v/>
      </c>
      <c r="L65" s="88"/>
      <c r="M65" s="59">
        <f t="shared" si="6"/>
        <v>0</v>
      </c>
      <c r="N65" s="18">
        <f>OS!T69</f>
        <v>0</v>
      </c>
      <c r="O65" s="60">
        <f>F65-OS!T69</f>
        <v>0</v>
      </c>
    </row>
    <row r="66" spans="1:15" ht="11.25" customHeight="1" x14ac:dyDescent="0.2">
      <c r="A66" s="3">
        <v>59</v>
      </c>
      <c r="B66" s="40" t="s">
        <v>187</v>
      </c>
      <c r="C66" s="167"/>
      <c r="D66" s="49" t="str">
        <f>IF(OS!C70="","",OS!C70)</f>
        <v/>
      </c>
      <c r="E66" s="19">
        <f>OS!J70</f>
        <v>0</v>
      </c>
      <c r="F66" s="20">
        <f t="shared" si="3"/>
        <v>0</v>
      </c>
      <c r="G66" s="21"/>
      <c r="H66" s="21"/>
      <c r="I66" s="21"/>
      <c r="J66" s="22" t="str">
        <f t="shared" si="4"/>
        <v/>
      </c>
      <c r="K66" s="22" t="str">
        <f t="shared" si="5"/>
        <v/>
      </c>
      <c r="L66" s="88"/>
      <c r="M66" s="59">
        <f t="shared" si="6"/>
        <v>0</v>
      </c>
      <c r="N66" s="18">
        <f>OS!T70</f>
        <v>0</v>
      </c>
      <c r="O66" s="60">
        <f>F66-OS!T70</f>
        <v>0</v>
      </c>
    </row>
    <row r="67" spans="1:15" ht="11.25" customHeight="1" x14ac:dyDescent="0.2">
      <c r="A67" s="3">
        <v>60</v>
      </c>
      <c r="B67" s="40" t="s">
        <v>188</v>
      </c>
      <c r="C67" s="167"/>
      <c r="D67" s="49" t="str">
        <f>IF(OS!C71="","",OS!C71)</f>
        <v/>
      </c>
      <c r="E67" s="19">
        <f>OS!J71</f>
        <v>0</v>
      </c>
      <c r="F67" s="20">
        <f t="shared" si="3"/>
        <v>0</v>
      </c>
      <c r="G67" s="21"/>
      <c r="H67" s="21"/>
      <c r="I67" s="21"/>
      <c r="J67" s="22" t="str">
        <f t="shared" si="4"/>
        <v/>
      </c>
      <c r="K67" s="22" t="str">
        <f t="shared" si="5"/>
        <v/>
      </c>
      <c r="L67" s="88"/>
      <c r="M67" s="59">
        <f t="shared" si="6"/>
        <v>0</v>
      </c>
      <c r="N67" s="18">
        <f>OS!T71</f>
        <v>0</v>
      </c>
      <c r="O67" s="60">
        <f>F67-OS!T71</f>
        <v>0</v>
      </c>
    </row>
    <row r="68" spans="1:15" ht="11.25" customHeight="1" x14ac:dyDescent="0.2">
      <c r="A68" s="3">
        <v>61</v>
      </c>
      <c r="B68" s="40" t="s">
        <v>189</v>
      </c>
      <c r="C68" s="167"/>
      <c r="D68" s="49" t="str">
        <f>IF(OS!C72="","",OS!C72)</f>
        <v/>
      </c>
      <c r="E68" s="19">
        <f>OS!J72</f>
        <v>0</v>
      </c>
      <c r="F68" s="20">
        <f t="shared" si="3"/>
        <v>0</v>
      </c>
      <c r="G68" s="21"/>
      <c r="H68" s="21"/>
      <c r="I68" s="21"/>
      <c r="J68" s="22" t="str">
        <f t="shared" ref="J68:J96" si="7">IF(E68=0,"",(F68/E68*100))</f>
        <v/>
      </c>
      <c r="K68" s="22" t="str">
        <f t="shared" ref="K68:K96" si="8">IF(AND(ISNUMBER(D68),D68&lt;&gt;0),(F68/D68),"")</f>
        <v/>
      </c>
      <c r="L68" s="88"/>
      <c r="M68" s="59">
        <f t="shared" ref="M68:M96" si="9">F68</f>
        <v>0</v>
      </c>
      <c r="N68" s="18">
        <f>OS!T72</f>
        <v>0</v>
      </c>
      <c r="O68" s="60">
        <f>F68-OS!T72</f>
        <v>0</v>
      </c>
    </row>
    <row r="69" spans="1:15" ht="11.25" customHeight="1" x14ac:dyDescent="0.2">
      <c r="A69" s="3">
        <v>62</v>
      </c>
      <c r="B69" s="40" t="s">
        <v>190</v>
      </c>
      <c r="C69" s="167"/>
      <c r="D69" s="49" t="str">
        <f>IF(OS!C73="","",OS!C73)</f>
        <v/>
      </c>
      <c r="E69" s="19">
        <f>OS!J73</f>
        <v>0</v>
      </c>
      <c r="F69" s="20">
        <f t="shared" ref="F69:F96" si="10">SUM(G69+H69+I69)</f>
        <v>0</v>
      </c>
      <c r="G69" s="21"/>
      <c r="H69" s="21"/>
      <c r="I69" s="21"/>
      <c r="J69" s="22" t="str">
        <f t="shared" si="7"/>
        <v/>
      </c>
      <c r="K69" s="22" t="str">
        <f t="shared" si="8"/>
        <v/>
      </c>
      <c r="L69" s="88"/>
      <c r="M69" s="59">
        <f t="shared" si="9"/>
        <v>0</v>
      </c>
      <c r="N69" s="18">
        <f>OS!T73</f>
        <v>0</v>
      </c>
      <c r="O69" s="60">
        <f>F69-OS!T73</f>
        <v>0</v>
      </c>
    </row>
    <row r="70" spans="1:15" ht="11.25" customHeight="1" x14ac:dyDescent="0.2">
      <c r="A70" s="3">
        <v>63</v>
      </c>
      <c r="B70" s="40" t="s">
        <v>191</v>
      </c>
      <c r="C70" s="167"/>
      <c r="D70" s="49" t="str">
        <f>IF(OS!C74="","",OS!C74)</f>
        <v/>
      </c>
      <c r="E70" s="19">
        <f>OS!J74</f>
        <v>0</v>
      </c>
      <c r="F70" s="20">
        <f t="shared" si="10"/>
        <v>0</v>
      </c>
      <c r="G70" s="21"/>
      <c r="H70" s="21"/>
      <c r="I70" s="21"/>
      <c r="J70" s="22" t="str">
        <f t="shared" si="7"/>
        <v/>
      </c>
      <c r="K70" s="22" t="str">
        <f t="shared" si="8"/>
        <v/>
      </c>
      <c r="L70" s="88"/>
      <c r="M70" s="59">
        <f t="shared" si="9"/>
        <v>0</v>
      </c>
      <c r="N70" s="18">
        <f>OS!T74</f>
        <v>0</v>
      </c>
      <c r="O70" s="60">
        <f>F70-OS!T74</f>
        <v>0</v>
      </c>
    </row>
    <row r="71" spans="1:15" ht="11.25" customHeight="1" x14ac:dyDescent="0.2">
      <c r="A71" s="3">
        <v>64</v>
      </c>
      <c r="B71" s="40" t="s">
        <v>200</v>
      </c>
      <c r="C71" s="167"/>
      <c r="D71" s="49" t="str">
        <f>IF(OS!C75="","",OS!C75)</f>
        <v/>
      </c>
      <c r="E71" s="19">
        <f>OS!J75</f>
        <v>0</v>
      </c>
      <c r="F71" s="20">
        <f t="shared" si="10"/>
        <v>0</v>
      </c>
      <c r="G71" s="21"/>
      <c r="H71" s="21"/>
      <c r="I71" s="21"/>
      <c r="J71" s="22" t="str">
        <f t="shared" si="7"/>
        <v/>
      </c>
      <c r="K71" s="22" t="str">
        <f t="shared" si="8"/>
        <v/>
      </c>
      <c r="L71" s="88"/>
      <c r="M71" s="59">
        <f t="shared" si="9"/>
        <v>0</v>
      </c>
      <c r="N71" s="18">
        <f>OS!T75</f>
        <v>0</v>
      </c>
      <c r="O71" s="60">
        <f>F71-OS!T75</f>
        <v>0</v>
      </c>
    </row>
    <row r="72" spans="1:15" ht="11.25" customHeight="1" x14ac:dyDescent="0.2">
      <c r="A72" s="3">
        <v>65</v>
      </c>
      <c r="B72" s="40" t="s">
        <v>229</v>
      </c>
      <c r="C72" s="167"/>
      <c r="D72" s="49">
        <f>IF(OS!C76="","",OS!C76)</f>
        <v>7</v>
      </c>
      <c r="E72" s="19">
        <f>OS!J76</f>
        <v>212</v>
      </c>
      <c r="F72" s="20">
        <f t="shared" si="10"/>
        <v>0</v>
      </c>
      <c r="G72" s="21"/>
      <c r="H72" s="21"/>
      <c r="I72" s="21"/>
      <c r="J72" s="22">
        <f t="shared" si="7"/>
        <v>0</v>
      </c>
      <c r="K72" s="22">
        <f t="shared" si="8"/>
        <v>0</v>
      </c>
      <c r="L72" s="88"/>
      <c r="M72" s="59">
        <f t="shared" si="9"/>
        <v>0</v>
      </c>
      <c r="N72" s="18">
        <f>OS!T76</f>
        <v>0</v>
      </c>
      <c r="O72" s="60">
        <f>F72-OS!T76</f>
        <v>0</v>
      </c>
    </row>
    <row r="73" spans="1:15" ht="11.25" customHeight="1" x14ac:dyDescent="0.2">
      <c r="A73" s="161" t="s">
        <v>230</v>
      </c>
      <c r="B73" s="162"/>
      <c r="C73" s="167"/>
      <c r="D73" s="50">
        <f>IF(OS!C77="","",OS!C77)</f>
        <v>7</v>
      </c>
      <c r="E73" s="23">
        <f>OS!J77</f>
        <v>7109</v>
      </c>
      <c r="F73" s="23">
        <f t="shared" si="10"/>
        <v>60</v>
      </c>
      <c r="G73" s="23">
        <f>(SUM(G22:G72)+G8)</f>
        <v>44</v>
      </c>
      <c r="H73" s="23">
        <f>(SUM(H22:H72)+H8)</f>
        <v>14</v>
      </c>
      <c r="I73" s="23">
        <f>(SUM(I22:I72)+I8)</f>
        <v>2</v>
      </c>
      <c r="J73" s="24">
        <f t="shared" si="7"/>
        <v>0.84400056266704171</v>
      </c>
      <c r="K73" s="24">
        <f t="shared" si="8"/>
        <v>8.5714285714285712</v>
      </c>
      <c r="L73" s="88"/>
      <c r="M73" s="102">
        <f t="shared" si="9"/>
        <v>60</v>
      </c>
      <c r="N73" s="103">
        <f>OS!T77</f>
        <v>60</v>
      </c>
      <c r="O73" s="104">
        <f>F73-OS!T77</f>
        <v>0</v>
      </c>
    </row>
    <row r="74" spans="1:15" ht="11.25" customHeight="1" x14ac:dyDescent="0.2">
      <c r="A74" s="3">
        <v>66</v>
      </c>
      <c r="B74" s="40" t="s">
        <v>170</v>
      </c>
      <c r="C74" s="167"/>
      <c r="D74" s="49" t="str">
        <f>IF(OS!C78="","",OS!C78)</f>
        <v/>
      </c>
      <c r="E74" s="19">
        <f>OS!J78</f>
        <v>0</v>
      </c>
      <c r="F74" s="20">
        <f t="shared" si="10"/>
        <v>0</v>
      </c>
      <c r="G74" s="21"/>
      <c r="H74" s="21"/>
      <c r="I74" s="21"/>
      <c r="J74" s="22" t="str">
        <f t="shared" si="7"/>
        <v/>
      </c>
      <c r="K74" s="22" t="str">
        <f t="shared" si="8"/>
        <v/>
      </c>
      <c r="L74" s="88"/>
      <c r="M74" s="59">
        <f t="shared" si="9"/>
        <v>0</v>
      </c>
      <c r="N74" s="18">
        <f>OS!T78</f>
        <v>0</v>
      </c>
      <c r="O74" s="60">
        <f>F74-OS!T78</f>
        <v>0</v>
      </c>
    </row>
    <row r="75" spans="1:15" ht="11.25" customHeight="1" x14ac:dyDescent="0.2">
      <c r="A75" s="3">
        <v>67</v>
      </c>
      <c r="B75" s="40" t="s">
        <v>171</v>
      </c>
      <c r="C75" s="167"/>
      <c r="D75" s="49">
        <f>IF(OS!C79="","",OS!C79)</f>
        <v>0</v>
      </c>
      <c r="E75" s="19">
        <f>OS!J79</f>
        <v>2</v>
      </c>
      <c r="F75" s="20">
        <f t="shared" si="10"/>
        <v>0</v>
      </c>
      <c r="G75" s="21"/>
      <c r="H75" s="21"/>
      <c r="I75" s="21"/>
      <c r="J75" s="22">
        <f t="shared" si="7"/>
        <v>0</v>
      </c>
      <c r="K75" s="22" t="str">
        <f t="shared" si="8"/>
        <v/>
      </c>
      <c r="L75" s="88"/>
      <c r="M75" s="59">
        <f t="shared" si="9"/>
        <v>0</v>
      </c>
      <c r="N75" s="18">
        <f>OS!T79</f>
        <v>0</v>
      </c>
      <c r="O75" s="60">
        <f>F75-OS!T79</f>
        <v>0</v>
      </c>
    </row>
    <row r="76" spans="1:15" ht="11.25" customHeight="1" x14ac:dyDescent="0.2">
      <c r="A76" s="3">
        <v>68</v>
      </c>
      <c r="B76" s="40" t="s">
        <v>172</v>
      </c>
      <c r="C76" s="167"/>
      <c r="D76" s="49" t="str">
        <f>IF(OS!C80="","",OS!C80)</f>
        <v/>
      </c>
      <c r="E76" s="19">
        <f>OS!J80</f>
        <v>0</v>
      </c>
      <c r="F76" s="20">
        <f t="shared" si="10"/>
        <v>0</v>
      </c>
      <c r="G76" s="21"/>
      <c r="H76" s="21"/>
      <c r="I76" s="21"/>
      <c r="J76" s="22" t="str">
        <f t="shared" si="7"/>
        <v/>
      </c>
      <c r="K76" s="22" t="str">
        <f t="shared" si="8"/>
        <v/>
      </c>
      <c r="L76" s="88"/>
      <c r="M76" s="59">
        <f t="shared" si="9"/>
        <v>0</v>
      </c>
      <c r="N76" s="18">
        <f>OS!T80</f>
        <v>0</v>
      </c>
      <c r="O76" s="60">
        <f>F76-OS!T80</f>
        <v>0</v>
      </c>
    </row>
    <row r="77" spans="1:15" ht="11.25" customHeight="1" x14ac:dyDescent="0.2">
      <c r="A77" s="3">
        <v>69</v>
      </c>
      <c r="B77" s="40" t="s">
        <v>173</v>
      </c>
      <c r="C77" s="167"/>
      <c r="D77" s="49" t="str">
        <f>IF(OS!C81="","",OS!C81)</f>
        <v/>
      </c>
      <c r="E77" s="19">
        <f>OS!J81</f>
        <v>0</v>
      </c>
      <c r="F77" s="20">
        <f t="shared" si="10"/>
        <v>0</v>
      </c>
      <c r="G77" s="21"/>
      <c r="H77" s="21"/>
      <c r="I77" s="21"/>
      <c r="J77" s="22" t="str">
        <f t="shared" si="7"/>
        <v/>
      </c>
      <c r="K77" s="22" t="str">
        <f t="shared" si="8"/>
        <v/>
      </c>
      <c r="L77" s="89"/>
      <c r="M77" s="59">
        <f t="shared" si="9"/>
        <v>0</v>
      </c>
      <c r="N77" s="18">
        <f>OS!T81</f>
        <v>0</v>
      </c>
      <c r="O77" s="60">
        <f>F77-OS!T81</f>
        <v>0</v>
      </c>
    </row>
    <row r="78" spans="1:15" ht="11.25" customHeight="1" x14ac:dyDescent="0.2">
      <c r="A78" s="3">
        <v>70</v>
      </c>
      <c r="B78" s="40" t="s">
        <v>174</v>
      </c>
      <c r="C78" s="167"/>
      <c r="D78" s="49">
        <f>IF(OS!C82="","",OS!C82)</f>
        <v>0</v>
      </c>
      <c r="E78" s="19">
        <f>OS!J82</f>
        <v>1</v>
      </c>
      <c r="F78" s="20">
        <f t="shared" si="10"/>
        <v>0</v>
      </c>
      <c r="G78" s="21"/>
      <c r="H78" s="21"/>
      <c r="I78" s="21"/>
      <c r="J78" s="22">
        <f t="shared" si="7"/>
        <v>0</v>
      </c>
      <c r="K78" s="22" t="str">
        <f t="shared" si="8"/>
        <v/>
      </c>
      <c r="L78" s="88"/>
      <c r="M78" s="59">
        <f t="shared" si="9"/>
        <v>0</v>
      </c>
      <c r="N78" s="18">
        <f>OS!T82</f>
        <v>0</v>
      </c>
      <c r="O78" s="60">
        <f>F78-OS!T82</f>
        <v>0</v>
      </c>
    </row>
    <row r="79" spans="1:15" ht="11.25" customHeight="1" x14ac:dyDescent="0.2">
      <c r="A79" s="3">
        <v>71</v>
      </c>
      <c r="B79" s="40" t="s">
        <v>175</v>
      </c>
      <c r="C79" s="167"/>
      <c r="D79" s="49">
        <f>IF(OS!C83="","",OS!C83)</f>
        <v>0</v>
      </c>
      <c r="E79" s="19">
        <f>OS!J83</f>
        <v>15</v>
      </c>
      <c r="F79" s="20">
        <f t="shared" si="10"/>
        <v>0</v>
      </c>
      <c r="G79" s="21"/>
      <c r="H79" s="21"/>
      <c r="I79" s="21"/>
      <c r="J79" s="22">
        <f t="shared" si="7"/>
        <v>0</v>
      </c>
      <c r="K79" s="22" t="str">
        <f t="shared" si="8"/>
        <v/>
      </c>
      <c r="L79" s="88"/>
      <c r="M79" s="59">
        <f t="shared" si="9"/>
        <v>0</v>
      </c>
      <c r="N79" s="18">
        <f>OS!T83</f>
        <v>0</v>
      </c>
      <c r="O79" s="60">
        <f>F79-OS!T83</f>
        <v>0</v>
      </c>
    </row>
    <row r="80" spans="1:15" ht="11.25" customHeight="1" x14ac:dyDescent="0.2">
      <c r="A80" s="3">
        <v>72</v>
      </c>
      <c r="B80" s="40" t="s">
        <v>176</v>
      </c>
      <c r="C80" s="167"/>
      <c r="D80" s="49" t="str">
        <f>IF(OS!C84="","",OS!C84)</f>
        <v/>
      </c>
      <c r="E80" s="19">
        <f>OS!J84</f>
        <v>0</v>
      </c>
      <c r="F80" s="20">
        <f t="shared" si="10"/>
        <v>0</v>
      </c>
      <c r="G80" s="21"/>
      <c r="H80" s="21"/>
      <c r="I80" s="21"/>
      <c r="J80" s="22" t="str">
        <f t="shared" si="7"/>
        <v/>
      </c>
      <c r="K80" s="22" t="str">
        <f t="shared" si="8"/>
        <v/>
      </c>
      <c r="L80" s="88"/>
      <c r="M80" s="59">
        <f t="shared" si="9"/>
        <v>0</v>
      </c>
      <c r="N80" s="18">
        <f>OS!T84</f>
        <v>0</v>
      </c>
      <c r="O80" s="60">
        <f>F80-OS!T84</f>
        <v>0</v>
      </c>
    </row>
    <row r="81" spans="1:15" ht="11.25" customHeight="1" x14ac:dyDescent="0.2">
      <c r="A81" s="161" t="s">
        <v>231</v>
      </c>
      <c r="B81" s="162"/>
      <c r="C81" s="167"/>
      <c r="D81" s="50">
        <f>IF(OS!C85="","",OS!C85)</f>
        <v>0</v>
      </c>
      <c r="E81" s="23">
        <f>OS!J85</f>
        <v>18</v>
      </c>
      <c r="F81" s="23">
        <f t="shared" si="10"/>
        <v>0</v>
      </c>
      <c r="G81" s="23">
        <f>SUM(G74:G80)</f>
        <v>0</v>
      </c>
      <c r="H81" s="23">
        <f>SUM(H74:H80)</f>
        <v>0</v>
      </c>
      <c r="I81" s="23">
        <f>SUM(I74:I80)</f>
        <v>0</v>
      </c>
      <c r="J81" s="24">
        <f t="shared" si="7"/>
        <v>0</v>
      </c>
      <c r="K81" s="24" t="str">
        <f t="shared" si="8"/>
        <v/>
      </c>
      <c r="L81" s="88"/>
      <c r="M81" s="102">
        <f t="shared" si="9"/>
        <v>0</v>
      </c>
      <c r="N81" s="103">
        <f>OS!T85</f>
        <v>0</v>
      </c>
      <c r="O81" s="104">
        <f>F81-OS!T85</f>
        <v>0</v>
      </c>
    </row>
    <row r="82" spans="1:15" ht="11.25" customHeight="1" x14ac:dyDescent="0.2">
      <c r="A82" s="161" t="s">
        <v>232</v>
      </c>
      <c r="B82" s="162"/>
      <c r="C82" s="167"/>
      <c r="D82" s="50">
        <f>IF(OS!C86="","",OS!C86)</f>
        <v>7</v>
      </c>
      <c r="E82" s="23">
        <f>OS!J86</f>
        <v>7127</v>
      </c>
      <c r="F82" s="23">
        <f t="shared" si="10"/>
        <v>60</v>
      </c>
      <c r="G82" s="23">
        <f>SUM(G73:G80)</f>
        <v>44</v>
      </c>
      <c r="H82" s="23">
        <f>SUM(H73:H80)</f>
        <v>14</v>
      </c>
      <c r="I82" s="23">
        <f>SUM(I73:I80)</f>
        <v>2</v>
      </c>
      <c r="J82" s="24">
        <f t="shared" si="7"/>
        <v>0.84186894906692866</v>
      </c>
      <c r="K82" s="24">
        <f t="shared" si="8"/>
        <v>8.5714285714285712</v>
      </c>
      <c r="L82" s="88"/>
      <c r="M82" s="102">
        <f t="shared" si="9"/>
        <v>60</v>
      </c>
      <c r="N82" s="103">
        <f>OS!T86</f>
        <v>60</v>
      </c>
      <c r="O82" s="104">
        <f>F82-OS!T86</f>
        <v>0</v>
      </c>
    </row>
    <row r="83" spans="1:15" ht="11.25" customHeight="1" x14ac:dyDescent="0.2">
      <c r="A83" s="3">
        <v>73</v>
      </c>
      <c r="B83" s="38" t="s">
        <v>79</v>
      </c>
      <c r="C83" s="167"/>
      <c r="D83" s="50">
        <f>IF(OS!C87="","",OS!C87)</f>
        <v>1</v>
      </c>
      <c r="E83" s="33">
        <f>OS!J87</f>
        <v>2158</v>
      </c>
      <c r="F83" s="20">
        <f t="shared" si="10"/>
        <v>0</v>
      </c>
      <c r="G83" s="35"/>
      <c r="H83" s="35"/>
      <c r="I83" s="35"/>
      <c r="J83" s="25">
        <f t="shared" si="7"/>
        <v>0</v>
      </c>
      <c r="K83" s="25">
        <f t="shared" si="8"/>
        <v>0</v>
      </c>
      <c r="L83" s="88"/>
      <c r="M83" s="59">
        <f t="shared" si="9"/>
        <v>0</v>
      </c>
      <c r="N83" s="18">
        <f>OS!T87</f>
        <v>0</v>
      </c>
      <c r="O83" s="60">
        <f>F83-OS!T87</f>
        <v>0</v>
      </c>
    </row>
    <row r="84" spans="1:15" ht="11.25" customHeight="1" x14ac:dyDescent="0.2">
      <c r="A84" s="3">
        <v>74</v>
      </c>
      <c r="B84" s="40" t="s">
        <v>181</v>
      </c>
      <c r="C84" s="167"/>
      <c r="D84" s="49" t="str">
        <f>IF(OS!C88="","",OS!C88)</f>
        <v/>
      </c>
      <c r="E84" s="19">
        <f>OS!J88</f>
        <v>0</v>
      </c>
      <c r="F84" s="20">
        <f t="shared" si="10"/>
        <v>0</v>
      </c>
      <c r="G84" s="21"/>
      <c r="H84" s="21"/>
      <c r="I84" s="21"/>
      <c r="J84" s="22" t="str">
        <f t="shared" si="7"/>
        <v/>
      </c>
      <c r="K84" s="22" t="str">
        <f t="shared" si="8"/>
        <v/>
      </c>
      <c r="L84" s="88"/>
      <c r="M84" s="59">
        <f t="shared" si="9"/>
        <v>0</v>
      </c>
      <c r="N84" s="18">
        <f>OS!T88</f>
        <v>0</v>
      </c>
      <c r="O84" s="60">
        <f>F84-OS!T88</f>
        <v>0</v>
      </c>
    </row>
    <row r="85" spans="1:15" ht="11.25" customHeight="1" x14ac:dyDescent="0.2">
      <c r="A85" s="6">
        <v>75</v>
      </c>
      <c r="B85" s="38" t="s">
        <v>80</v>
      </c>
      <c r="C85" s="167"/>
      <c r="D85" s="50">
        <f>IF(OS!C89="","",OS!C89)</f>
        <v>1</v>
      </c>
      <c r="E85" s="33">
        <f>OS!J89</f>
        <v>855</v>
      </c>
      <c r="F85" s="20">
        <f t="shared" si="10"/>
        <v>0</v>
      </c>
      <c r="G85" s="35"/>
      <c r="H85" s="35"/>
      <c r="I85" s="35"/>
      <c r="J85" s="25">
        <f t="shared" si="7"/>
        <v>0</v>
      </c>
      <c r="K85" s="25">
        <f t="shared" si="8"/>
        <v>0</v>
      </c>
      <c r="L85" s="88"/>
      <c r="M85" s="59">
        <f t="shared" si="9"/>
        <v>0</v>
      </c>
      <c r="N85" s="18">
        <f>OS!T89</f>
        <v>0</v>
      </c>
      <c r="O85" s="60">
        <f>F85-OS!T89</f>
        <v>0</v>
      </c>
    </row>
    <row r="86" spans="1:15" ht="11.25" customHeight="1" x14ac:dyDescent="0.2">
      <c r="A86" s="3">
        <v>76</v>
      </c>
      <c r="B86" s="38" t="s">
        <v>81</v>
      </c>
      <c r="C86" s="167"/>
      <c r="D86" s="50" t="str">
        <f>IF(OS!C90="","",OS!C90)</f>
        <v/>
      </c>
      <c r="E86" s="33">
        <f>OS!J90</f>
        <v>0</v>
      </c>
      <c r="F86" s="20">
        <f t="shared" si="10"/>
        <v>0</v>
      </c>
      <c r="G86" s="34"/>
      <c r="H86" s="34"/>
      <c r="I86" s="34"/>
      <c r="J86" s="25" t="str">
        <f t="shared" si="7"/>
        <v/>
      </c>
      <c r="K86" s="25" t="str">
        <f t="shared" si="8"/>
        <v/>
      </c>
      <c r="L86" s="88"/>
      <c r="M86" s="59">
        <f t="shared" si="9"/>
        <v>0</v>
      </c>
      <c r="N86" s="18">
        <f>OS!T90</f>
        <v>0</v>
      </c>
      <c r="O86" s="60">
        <f>F86-OS!T90</f>
        <v>0</v>
      </c>
    </row>
    <row r="87" spans="1:15" ht="11.25" customHeight="1" x14ac:dyDescent="0.2">
      <c r="A87" s="6">
        <v>77</v>
      </c>
      <c r="B87" s="40" t="s">
        <v>82</v>
      </c>
      <c r="C87" s="167"/>
      <c r="D87" s="50" t="str">
        <f>IF(OS!C91="","",OS!C91)</f>
        <v/>
      </c>
      <c r="E87" s="33">
        <f>OS!J91</f>
        <v>0</v>
      </c>
      <c r="F87" s="20">
        <f t="shared" si="10"/>
        <v>0</v>
      </c>
      <c r="G87" s="35"/>
      <c r="H87" s="35"/>
      <c r="I87" s="35"/>
      <c r="J87" s="25" t="str">
        <f t="shared" si="7"/>
        <v/>
      </c>
      <c r="K87" s="25" t="str">
        <f t="shared" si="8"/>
        <v/>
      </c>
      <c r="L87" s="90"/>
      <c r="M87" s="59">
        <f t="shared" si="9"/>
        <v>0</v>
      </c>
      <c r="N87" s="18">
        <f>OS!T91</f>
        <v>0</v>
      </c>
      <c r="O87" s="60">
        <f>F87-OS!T91</f>
        <v>0</v>
      </c>
    </row>
    <row r="88" spans="1:15" ht="11.25" customHeight="1" x14ac:dyDescent="0.2">
      <c r="A88" s="3">
        <v>78</v>
      </c>
      <c r="B88" s="41" t="s">
        <v>83</v>
      </c>
      <c r="C88" s="167"/>
      <c r="D88" s="50" t="str">
        <f>IF(OS!C92="","",OS!C92)</f>
        <v/>
      </c>
      <c r="E88" s="33">
        <f>OS!J92</f>
        <v>0</v>
      </c>
      <c r="F88" s="20">
        <f t="shared" si="10"/>
        <v>0</v>
      </c>
      <c r="G88" s="35"/>
      <c r="H88" s="35"/>
      <c r="I88" s="35"/>
      <c r="J88" s="25" t="str">
        <f t="shared" si="7"/>
        <v/>
      </c>
      <c r="K88" s="25" t="str">
        <f t="shared" si="8"/>
        <v/>
      </c>
      <c r="L88" s="90"/>
      <c r="M88" s="59">
        <f t="shared" si="9"/>
        <v>0</v>
      </c>
      <c r="N88" s="18">
        <f>OS!T92</f>
        <v>0</v>
      </c>
      <c r="O88" s="60">
        <f>F88-OS!T92</f>
        <v>0</v>
      </c>
    </row>
    <row r="89" spans="1:15" ht="11.25" customHeight="1" x14ac:dyDescent="0.2">
      <c r="A89" s="3">
        <v>79</v>
      </c>
      <c r="B89" s="40" t="s">
        <v>84</v>
      </c>
      <c r="C89" s="167"/>
      <c r="D89" s="50" t="str">
        <f>IF(OS!C93="","",OS!C93)</f>
        <v/>
      </c>
      <c r="E89" s="33">
        <f>OS!J93</f>
        <v>0</v>
      </c>
      <c r="F89" s="20">
        <f t="shared" si="10"/>
        <v>0</v>
      </c>
      <c r="G89" s="35"/>
      <c r="H89" s="35"/>
      <c r="I89" s="35"/>
      <c r="J89" s="25" t="str">
        <f t="shared" si="7"/>
        <v/>
      </c>
      <c r="K89" s="25" t="str">
        <f t="shared" si="8"/>
        <v/>
      </c>
      <c r="L89" s="90"/>
      <c r="M89" s="59">
        <f t="shared" si="9"/>
        <v>0</v>
      </c>
      <c r="N89" s="18">
        <f>OS!T93</f>
        <v>0</v>
      </c>
      <c r="O89" s="60">
        <f>F89-OS!T93</f>
        <v>0</v>
      </c>
    </row>
    <row r="90" spans="1:15" ht="11.25" customHeight="1" x14ac:dyDescent="0.2">
      <c r="A90" s="3">
        <v>80</v>
      </c>
      <c r="B90" s="41" t="s">
        <v>85</v>
      </c>
      <c r="C90" s="167"/>
      <c r="D90" s="50" t="str">
        <f>IF(OS!C94="","",OS!C94)</f>
        <v/>
      </c>
      <c r="E90" s="33">
        <f>OS!J94</f>
        <v>0</v>
      </c>
      <c r="F90" s="20">
        <f t="shared" si="10"/>
        <v>0</v>
      </c>
      <c r="G90" s="35"/>
      <c r="H90" s="35"/>
      <c r="I90" s="35"/>
      <c r="J90" s="25" t="str">
        <f t="shared" si="7"/>
        <v/>
      </c>
      <c r="K90" s="25" t="str">
        <f t="shared" si="8"/>
        <v/>
      </c>
      <c r="L90" s="90"/>
      <c r="M90" s="59">
        <f t="shared" si="9"/>
        <v>0</v>
      </c>
      <c r="N90" s="18">
        <f>OS!T94</f>
        <v>0</v>
      </c>
      <c r="O90" s="60">
        <f>F90-OS!T94</f>
        <v>0</v>
      </c>
    </row>
    <row r="91" spans="1:15" ht="11.25" customHeight="1" x14ac:dyDescent="0.2">
      <c r="A91" s="6">
        <v>81</v>
      </c>
      <c r="B91" s="41" t="s">
        <v>86</v>
      </c>
      <c r="C91" s="167"/>
      <c r="D91" s="50" t="str">
        <f>IF(OS!C95="","",OS!C95)</f>
        <v/>
      </c>
      <c r="E91" s="33">
        <f>OS!J95</f>
        <v>0</v>
      </c>
      <c r="F91" s="20">
        <f t="shared" si="10"/>
        <v>0</v>
      </c>
      <c r="G91" s="35"/>
      <c r="H91" s="35"/>
      <c r="I91" s="35"/>
      <c r="J91" s="25" t="str">
        <f t="shared" si="7"/>
        <v/>
      </c>
      <c r="K91" s="25" t="str">
        <f t="shared" si="8"/>
        <v/>
      </c>
      <c r="L91" s="90"/>
      <c r="M91" s="59">
        <f t="shared" si="9"/>
        <v>0</v>
      </c>
      <c r="N91" s="18">
        <f>OS!T95</f>
        <v>0</v>
      </c>
      <c r="O91" s="60">
        <f>F91-OS!T95</f>
        <v>0</v>
      </c>
    </row>
    <row r="92" spans="1:15" ht="11.25" customHeight="1" x14ac:dyDescent="0.2">
      <c r="A92" s="3">
        <v>82</v>
      </c>
      <c r="B92" s="40" t="s">
        <v>177</v>
      </c>
      <c r="C92" s="167"/>
      <c r="D92" s="49" t="str">
        <f>IF(OS!C96="","",OS!C96)</f>
        <v/>
      </c>
      <c r="E92" s="19">
        <f>OS!J96</f>
        <v>0</v>
      </c>
      <c r="F92" s="20">
        <f t="shared" si="10"/>
        <v>0</v>
      </c>
      <c r="G92" s="21"/>
      <c r="H92" s="21"/>
      <c r="I92" s="21"/>
      <c r="J92" s="22" t="str">
        <f t="shared" si="7"/>
        <v/>
      </c>
      <c r="K92" s="22" t="str">
        <f t="shared" si="8"/>
        <v/>
      </c>
      <c r="L92" s="88"/>
      <c r="M92" s="59">
        <f t="shared" si="9"/>
        <v>0</v>
      </c>
      <c r="N92" s="18">
        <f>OS!T96</f>
        <v>0</v>
      </c>
      <c r="O92" s="60">
        <f>F92-OS!T96</f>
        <v>0</v>
      </c>
    </row>
    <row r="93" spans="1:15" ht="11.25" customHeight="1" x14ac:dyDescent="0.2">
      <c r="A93" s="3">
        <v>83</v>
      </c>
      <c r="B93" s="40" t="s">
        <v>196</v>
      </c>
      <c r="C93" s="167"/>
      <c r="D93" s="49" t="str">
        <f>IF(OS!C97="","",OS!C97)</f>
        <v/>
      </c>
      <c r="E93" s="19">
        <f>OS!J97</f>
        <v>0</v>
      </c>
      <c r="F93" s="20">
        <f t="shared" si="10"/>
        <v>0</v>
      </c>
      <c r="G93" s="21"/>
      <c r="H93" s="21"/>
      <c r="I93" s="21"/>
      <c r="J93" s="22" t="str">
        <f t="shared" si="7"/>
        <v/>
      </c>
      <c r="K93" s="22" t="str">
        <f t="shared" si="8"/>
        <v/>
      </c>
      <c r="L93" s="88"/>
      <c r="M93" s="59">
        <f t="shared" si="9"/>
        <v>0</v>
      </c>
      <c r="N93" s="18">
        <f>OS!T97</f>
        <v>0</v>
      </c>
      <c r="O93" s="60">
        <f>F93-OS!T97</f>
        <v>0</v>
      </c>
    </row>
    <row r="94" spans="1:15" ht="11.25" customHeight="1" x14ac:dyDescent="0.2">
      <c r="A94" s="3">
        <v>84</v>
      </c>
      <c r="B94" s="40" t="s">
        <v>192</v>
      </c>
      <c r="C94" s="167"/>
      <c r="D94" s="49">
        <f>IF(OS!C98="","",OS!C98)</f>
        <v>1</v>
      </c>
      <c r="E94" s="19">
        <f>OS!J98</f>
        <v>112</v>
      </c>
      <c r="F94" s="20">
        <f t="shared" si="10"/>
        <v>0</v>
      </c>
      <c r="G94" s="21"/>
      <c r="H94" s="21"/>
      <c r="I94" s="21"/>
      <c r="J94" s="22">
        <f t="shared" si="7"/>
        <v>0</v>
      </c>
      <c r="K94" s="22">
        <f t="shared" si="8"/>
        <v>0</v>
      </c>
      <c r="L94" s="88"/>
      <c r="M94" s="59">
        <f t="shared" si="9"/>
        <v>0</v>
      </c>
      <c r="N94" s="18">
        <f>OS!T98</f>
        <v>0</v>
      </c>
      <c r="O94" s="60">
        <f>F94-OS!T98</f>
        <v>0</v>
      </c>
    </row>
    <row r="95" spans="1:15" ht="11.25" customHeight="1" x14ac:dyDescent="0.2">
      <c r="A95" s="159" t="s">
        <v>233</v>
      </c>
      <c r="B95" s="160"/>
      <c r="C95" s="167"/>
      <c r="D95" s="50">
        <f>IF(OS!C99="","",OS!C99)</f>
        <v>1</v>
      </c>
      <c r="E95" s="23">
        <f>OS!J99</f>
        <v>3125</v>
      </c>
      <c r="F95" s="23">
        <f t="shared" si="10"/>
        <v>0</v>
      </c>
      <c r="G95" s="23">
        <f>SUM(G83:G94)</f>
        <v>0</v>
      </c>
      <c r="H95" s="23">
        <f>SUM(H83:H94)</f>
        <v>0</v>
      </c>
      <c r="I95" s="23">
        <f>SUM(I83:I94)</f>
        <v>0</v>
      </c>
      <c r="J95" s="24">
        <f t="shared" si="7"/>
        <v>0</v>
      </c>
      <c r="K95" s="24">
        <f t="shared" si="8"/>
        <v>0</v>
      </c>
      <c r="L95" s="90"/>
      <c r="M95" s="102">
        <f t="shared" si="9"/>
        <v>0</v>
      </c>
      <c r="N95" s="103">
        <f>OS!T99</f>
        <v>0</v>
      </c>
      <c r="O95" s="104">
        <f>F95-OS!T99</f>
        <v>0</v>
      </c>
    </row>
    <row r="96" spans="1:15" ht="11.25" customHeight="1" x14ac:dyDescent="0.2">
      <c r="A96" s="163" t="s">
        <v>234</v>
      </c>
      <c r="B96" s="164"/>
      <c r="C96" s="168"/>
      <c r="D96" s="50">
        <f>IF(OS!C100="","",OS!C100)</f>
        <v>7</v>
      </c>
      <c r="E96" s="26">
        <f>OS!J100</f>
        <v>10252</v>
      </c>
      <c r="F96" s="26">
        <f t="shared" si="10"/>
        <v>60</v>
      </c>
      <c r="G96" s="26">
        <f>SUM(G82,G95)</f>
        <v>44</v>
      </c>
      <c r="H96" s="26">
        <f>SUM(H82,H95)</f>
        <v>14</v>
      </c>
      <c r="I96" s="26">
        <f>SUM(I82,I95)</f>
        <v>2</v>
      </c>
      <c r="J96" s="27">
        <f t="shared" si="7"/>
        <v>0.5852516582130316</v>
      </c>
      <c r="K96" s="27">
        <f t="shared" si="8"/>
        <v>8.5714285714285712</v>
      </c>
      <c r="L96" s="90"/>
      <c r="M96" s="102">
        <f t="shared" si="9"/>
        <v>60</v>
      </c>
      <c r="N96" s="103">
        <f>OS!T100</f>
        <v>60</v>
      </c>
      <c r="O96" s="104">
        <f>F96-OS!T100</f>
        <v>0</v>
      </c>
    </row>
    <row r="97" spans="1: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90"/>
      <c r="M97" s="15"/>
      <c r="N97" s="15"/>
      <c r="O97" s="14"/>
    </row>
    <row r="98" spans="1:15" x14ac:dyDescent="0.25">
      <c r="A98" s="14"/>
      <c r="B98" s="14"/>
      <c r="C98" s="14"/>
      <c r="D98" s="14"/>
      <c r="E98" s="14"/>
      <c r="F98" s="14"/>
      <c r="G98" s="14"/>
      <c r="H98" s="58" t="s">
        <v>201</v>
      </c>
      <c r="I98" s="14"/>
      <c r="J98" s="14"/>
      <c r="K98" s="14"/>
      <c r="L98" s="90"/>
      <c r="M98" s="15"/>
      <c r="N98" s="15"/>
      <c r="O98" s="14"/>
    </row>
    <row r="99" spans="1:15" x14ac:dyDescent="0.25">
      <c r="A99" s="14"/>
      <c r="B99" s="14"/>
      <c r="C99" s="14"/>
      <c r="D99" s="14"/>
      <c r="E99" s="14"/>
      <c r="F99" s="58" t="s">
        <v>203</v>
      </c>
      <c r="G99" s="14"/>
      <c r="H99" s="158" t="str">
        <f>OS!AJ103</f>
        <v>ВФ- Бане Марковић</v>
      </c>
      <c r="I99" s="158"/>
      <c r="J99" s="158"/>
      <c r="K99" s="158"/>
      <c r="L99" s="90"/>
      <c r="M99" s="15"/>
      <c r="N99" s="15"/>
      <c r="O99" s="14"/>
    </row>
    <row r="100" spans="1: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90"/>
      <c r="M100" s="15"/>
      <c r="N100" s="15"/>
      <c r="O100" s="14"/>
    </row>
    <row r="101" spans="1: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90"/>
      <c r="M101" s="15"/>
      <c r="N101" s="15"/>
      <c r="O101" s="14"/>
    </row>
    <row r="102" spans="1:15" x14ac:dyDescent="0.25">
      <c r="A102" s="14"/>
      <c r="B102" s="14"/>
      <c r="C102" s="14"/>
      <c r="D102" s="14"/>
      <c r="E102" s="14"/>
      <c r="F102" s="14"/>
      <c r="G102" s="14"/>
      <c r="H102" s="58" t="s">
        <v>202</v>
      </c>
      <c r="I102" s="14"/>
      <c r="J102" s="14"/>
      <c r="K102" s="14"/>
      <c r="L102" s="90"/>
      <c r="M102" s="15"/>
      <c r="N102" s="15"/>
      <c r="O102" s="14"/>
    </row>
    <row r="103" spans="1: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90"/>
      <c r="M103" s="15"/>
      <c r="N103" s="15"/>
      <c r="O103" s="14"/>
    </row>
    <row r="104" spans="1:15" x14ac:dyDescent="0.25">
      <c r="L104" s="91"/>
    </row>
  </sheetData>
  <sheetProtection password="DF2F" sheet="1"/>
  <mergeCells count="22">
    <mergeCell ref="A1:K1"/>
    <mergeCell ref="A2:A3"/>
    <mergeCell ref="B2:B3"/>
    <mergeCell ref="C2:C3"/>
    <mergeCell ref="D2:D3"/>
    <mergeCell ref="J2:J3"/>
    <mergeCell ref="G2:I2"/>
    <mergeCell ref="H99:K99"/>
    <mergeCell ref="A95:B95"/>
    <mergeCell ref="A82:B82"/>
    <mergeCell ref="A96:B96"/>
    <mergeCell ref="K2:K3"/>
    <mergeCell ref="C4:C96"/>
    <mergeCell ref="A81:B81"/>
    <mergeCell ref="A73:B73"/>
    <mergeCell ref="M2:O2"/>
    <mergeCell ref="A8:B8"/>
    <mergeCell ref="A11:B11"/>
    <mergeCell ref="A21:B21"/>
    <mergeCell ref="A22:B22"/>
    <mergeCell ref="F2:F3"/>
    <mergeCell ref="E2:E3"/>
  </mergeCells>
  <phoneticPr fontId="8" type="noConversion"/>
  <conditionalFormatting sqref="O4:O96">
    <cfRule type="expression" dxfId="12" priority="1" stopIfTrue="1">
      <formula>(0&gt;$O4)</formula>
    </cfRule>
    <cfRule type="expression" dxfId="11" priority="2" stopIfTrue="1">
      <formula>(0&lt;$O4)</formula>
    </cfRule>
  </conditionalFormatting>
  <dataValidations count="1">
    <dataValidation type="whole" allowBlank="1" showErrorMessage="1" errorTitle="Погрешан унос" error="Можете унети само цео број, нулу или оставити празно!" sqref="G9:I10 G12:I20 G74:I80 G83:I94 G4:I7 G23:I72">
      <formula1>0</formula1>
      <formula2>99999999</formula2>
    </dataValidation>
  </dataValidations>
  <pageMargins left="0.31496062992125984" right="0.70866141732283472" top="0.35433070866141736" bottom="0.74803149606299213" header="0.31496062992125984" footer="0.31496062992125984"/>
  <pageSetup paperSize="8" scale="74" orientation="portrait" r:id="rId1"/>
  <colBreaks count="1" manualBreakCount="1">
    <brk id="11" max="1048575" man="1"/>
  </colBreaks>
  <ignoredErrors>
    <ignoredError sqref="G21:I21 H22:I2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3:H16"/>
  <sheetViews>
    <sheetView topLeftCell="A4" zoomScale="90" zoomScaleNormal="90" workbookViewId="0">
      <selection activeCell="D8" sqref="D8"/>
    </sheetView>
  </sheetViews>
  <sheetFormatPr defaultRowHeight="13.2" x14ac:dyDescent="0.25"/>
  <cols>
    <col min="1" max="1" width="11.88671875" customWidth="1"/>
    <col min="2" max="8" width="14.88671875" customWidth="1"/>
    <col min="10" max="12" width="11.6640625" customWidth="1"/>
  </cols>
  <sheetData>
    <row r="3" spans="1:8" ht="15" x14ac:dyDescent="0.25">
      <c r="A3" s="173" t="str">
        <f>OS!A2</f>
        <v>Основни суд у Петровцу на Млави</v>
      </c>
      <c r="B3" s="173"/>
      <c r="C3" s="173"/>
      <c r="D3" s="173"/>
      <c r="E3" s="173"/>
      <c r="F3" s="173"/>
      <c r="G3" s="173"/>
      <c r="H3" s="173"/>
    </row>
    <row r="4" spans="1:8" ht="27.75" customHeight="1" x14ac:dyDescent="0.25">
      <c r="A4" s="175" t="s">
        <v>98</v>
      </c>
      <c r="B4" s="175"/>
      <c r="C4" s="175"/>
      <c r="D4" s="175"/>
      <c r="E4" s="175"/>
      <c r="F4" s="175"/>
      <c r="G4" s="175"/>
      <c r="H4" s="175"/>
    </row>
    <row r="6" spans="1:8" ht="63.75" customHeight="1" x14ac:dyDescent="0.25">
      <c r="A6" s="176" t="s">
        <v>1</v>
      </c>
      <c r="B6" s="178" t="s">
        <v>248</v>
      </c>
      <c r="C6" s="180" t="s">
        <v>249</v>
      </c>
      <c r="D6" s="181"/>
      <c r="E6" s="181"/>
      <c r="F6" s="182" t="s">
        <v>250</v>
      </c>
      <c r="G6" s="182"/>
      <c r="H6" s="182"/>
    </row>
    <row r="7" spans="1:8" ht="99.75" customHeight="1" x14ac:dyDescent="0.25">
      <c r="A7" s="177"/>
      <c r="B7" s="179"/>
      <c r="C7" s="9" t="s">
        <v>99</v>
      </c>
      <c r="D7" s="9" t="s">
        <v>100</v>
      </c>
      <c r="E7" s="9" t="s">
        <v>255</v>
      </c>
      <c r="F7" s="121" t="s">
        <v>99</v>
      </c>
      <c r="G7" s="121" t="s">
        <v>100</v>
      </c>
      <c r="H7" s="121" t="s">
        <v>255</v>
      </c>
    </row>
    <row r="8" spans="1:8" ht="25.5" customHeight="1" x14ac:dyDescent="0.25">
      <c r="A8" s="8" t="s">
        <v>42</v>
      </c>
      <c r="B8" s="63">
        <f>OS!R14</f>
        <v>230</v>
      </c>
      <c r="C8" s="63">
        <f>'Stari premdeti'!I10</f>
        <v>0</v>
      </c>
      <c r="D8" s="63">
        <f>'Stari premdeti'!H10</f>
        <v>1</v>
      </c>
      <c r="E8" s="63">
        <f>'Stari premdeti'!G10</f>
        <v>5</v>
      </c>
      <c r="F8" s="51"/>
      <c r="G8" s="51">
        <v>3</v>
      </c>
      <c r="H8" s="51">
        <v>7</v>
      </c>
    </row>
    <row r="9" spans="1:8" ht="25.5" customHeight="1" x14ac:dyDescent="0.25">
      <c r="A9" s="8" t="s">
        <v>41</v>
      </c>
      <c r="B9" s="63">
        <f>OS!R13</f>
        <v>19</v>
      </c>
      <c r="C9" s="63">
        <f>'Stari premdeti'!I9</f>
        <v>1</v>
      </c>
      <c r="D9" s="63">
        <f>'Stari premdeti'!H9</f>
        <v>5</v>
      </c>
      <c r="E9" s="63">
        <f>'Stari premdeti'!G9</f>
        <v>9</v>
      </c>
      <c r="F9" s="51"/>
      <c r="G9" s="51">
        <v>5</v>
      </c>
      <c r="H9" s="51">
        <v>9</v>
      </c>
    </row>
    <row r="10" spans="1:8" ht="25.5" customHeight="1" x14ac:dyDescent="0.25">
      <c r="A10" s="10" t="s">
        <v>101</v>
      </c>
      <c r="B10" s="62">
        <f>OS!R15</f>
        <v>249</v>
      </c>
      <c r="C10" s="62">
        <f>'Stari premdeti'!I11</f>
        <v>1</v>
      </c>
      <c r="D10" s="62">
        <f>'Stari premdeti'!H11</f>
        <v>6</v>
      </c>
      <c r="E10" s="62">
        <f>'Stari premdeti'!G11</f>
        <v>14</v>
      </c>
      <c r="F10" s="62">
        <f>SUM(F8:F9)</f>
        <v>0</v>
      </c>
      <c r="G10" s="62">
        <f>SUM(G8:G9)</f>
        <v>8</v>
      </c>
      <c r="H10" s="62">
        <f>SUM(H8:H9)</f>
        <v>16</v>
      </c>
    </row>
    <row r="12" spans="1:8" x14ac:dyDescent="0.25">
      <c r="E12" t="s">
        <v>201</v>
      </c>
    </row>
    <row r="13" spans="1:8" x14ac:dyDescent="0.25">
      <c r="C13" t="s">
        <v>203</v>
      </c>
      <c r="E13" s="174" t="str">
        <f>OS!AJ103</f>
        <v>ВФ- Бане Марковић</v>
      </c>
      <c r="F13" s="174"/>
      <c r="G13" s="174"/>
      <c r="H13" s="174"/>
    </row>
    <row r="16" spans="1:8" x14ac:dyDescent="0.25">
      <c r="E16" t="s">
        <v>202</v>
      </c>
    </row>
  </sheetData>
  <sheetProtection password="DF2F" sheet="1"/>
  <mergeCells count="7">
    <mergeCell ref="A3:H3"/>
    <mergeCell ref="E13:H13"/>
    <mergeCell ref="A4:H4"/>
    <mergeCell ref="A6:A7"/>
    <mergeCell ref="B6:B7"/>
    <mergeCell ref="C6:E6"/>
    <mergeCell ref="F6:H6"/>
  </mergeCells>
  <phoneticPr fontId="8" type="noConversion"/>
  <dataValidations count="1">
    <dataValidation type="whole" allowBlank="1" showErrorMessage="1" errorTitle="Погрешан унос" error="Можете унети само цео број, нулу или оставити празно!" sqref="F8:H9">
      <formula1>0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28"/>
  <sheetViews>
    <sheetView topLeftCell="A166" zoomScale="90" zoomScaleNormal="90" workbookViewId="0">
      <selection activeCell="F18" sqref="F18"/>
    </sheetView>
  </sheetViews>
  <sheetFormatPr defaultRowHeight="13.2" x14ac:dyDescent="0.25"/>
  <cols>
    <col min="1" max="1" width="3.5546875" bestFit="1" customWidth="1"/>
    <col min="2" max="2" width="18" customWidth="1"/>
    <col min="3" max="3" width="13.88671875" customWidth="1"/>
    <col min="4" max="9" width="10.6640625" customWidth="1"/>
    <col min="10" max="11" width="15.6640625" customWidth="1"/>
    <col min="12" max="12" width="12.6640625" customWidth="1"/>
    <col min="13" max="16" width="10.6640625" customWidth="1"/>
  </cols>
  <sheetData>
    <row r="1" spans="1:16" ht="20.100000000000001" customHeight="1" x14ac:dyDescent="0.25">
      <c r="A1" s="185" t="s">
        <v>208</v>
      </c>
      <c r="B1" s="185"/>
      <c r="C1" s="186"/>
      <c r="D1" s="187" t="str">
        <f>OS!A2</f>
        <v>Основни суд у Петровцу на Млави</v>
      </c>
      <c r="E1" s="187"/>
      <c r="F1" s="187"/>
      <c r="G1" s="187"/>
      <c r="H1" s="187"/>
      <c r="I1" s="187"/>
      <c r="J1" s="187"/>
      <c r="K1" s="187"/>
      <c r="L1" s="187"/>
    </row>
    <row r="2" spans="1:16" ht="14.25" customHeight="1" x14ac:dyDescent="0.25">
      <c r="A2" s="64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</row>
    <row r="3" spans="1:16" ht="14.25" customHeight="1" x14ac:dyDescent="0.25">
      <c r="A3" s="64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ht="20.100000000000001" customHeight="1" x14ac:dyDescent="0.25">
      <c r="A4" s="185" t="s">
        <v>251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N4" s="183" t="s">
        <v>223</v>
      </c>
      <c r="O4" s="183"/>
      <c r="P4" s="183"/>
    </row>
    <row r="5" spans="1:16" ht="15.9" customHeight="1" x14ac:dyDescent="0.3">
      <c r="A5" s="188" t="s">
        <v>0</v>
      </c>
      <c r="B5" s="189" t="s">
        <v>209</v>
      </c>
      <c r="C5" s="189" t="s">
        <v>210</v>
      </c>
      <c r="D5" s="184" t="s">
        <v>211</v>
      </c>
      <c r="E5" s="184"/>
      <c r="F5" s="184"/>
      <c r="G5" s="184"/>
      <c r="H5" s="184"/>
      <c r="I5" s="184"/>
      <c r="J5" s="68"/>
      <c r="K5" s="69"/>
      <c r="L5" s="69"/>
      <c r="N5" s="183"/>
      <c r="O5" s="183"/>
      <c r="P5" s="183"/>
    </row>
    <row r="6" spans="1:16" s="66" customFormat="1" ht="50.25" customHeight="1" x14ac:dyDescent="0.3">
      <c r="A6" s="188"/>
      <c r="B6" s="189"/>
      <c r="C6" s="189"/>
      <c r="D6" s="70" t="s">
        <v>212</v>
      </c>
      <c r="E6" s="70" t="s">
        <v>213</v>
      </c>
      <c r="F6" s="120" t="s">
        <v>257</v>
      </c>
      <c r="G6" s="70" t="s">
        <v>256</v>
      </c>
      <c r="H6" s="70" t="s">
        <v>214</v>
      </c>
      <c r="I6" s="70" t="s">
        <v>215</v>
      </c>
      <c r="J6" s="68"/>
      <c r="K6" s="71"/>
      <c r="L6" s="71"/>
      <c r="M6"/>
      <c r="N6" s="81" t="s">
        <v>94</v>
      </c>
      <c r="O6" s="81" t="s">
        <v>95</v>
      </c>
      <c r="P6" s="82" t="s">
        <v>96</v>
      </c>
    </row>
    <row r="7" spans="1:16" ht="14.4" x14ac:dyDescent="0.3">
      <c r="A7" s="72">
        <v>1</v>
      </c>
      <c r="B7" s="72" t="s">
        <v>37</v>
      </c>
      <c r="C7" s="78">
        <f>OS!R8</f>
        <v>512</v>
      </c>
      <c r="D7" s="79">
        <v>405</v>
      </c>
      <c r="E7" s="79">
        <v>74</v>
      </c>
      <c r="F7" s="79">
        <v>23</v>
      </c>
      <c r="G7" s="79">
        <v>9</v>
      </c>
      <c r="H7" s="79">
        <v>1</v>
      </c>
      <c r="I7" s="79"/>
      <c r="J7" s="68"/>
      <c r="K7" s="73"/>
      <c r="L7" s="73"/>
      <c r="N7" s="83">
        <f>G7+H7+I7</f>
        <v>10</v>
      </c>
      <c r="O7" s="84">
        <f>OS!S8</f>
        <v>10</v>
      </c>
      <c r="P7" s="85">
        <f>N7-O7</f>
        <v>0</v>
      </c>
    </row>
    <row r="8" spans="1:16" ht="14.4" x14ac:dyDescent="0.3">
      <c r="A8" s="72">
        <v>2</v>
      </c>
      <c r="B8" s="72" t="s">
        <v>38</v>
      </c>
      <c r="C8" s="78">
        <f>OS!R9</f>
        <v>26</v>
      </c>
      <c r="D8" s="79">
        <v>16</v>
      </c>
      <c r="E8" s="79">
        <v>9</v>
      </c>
      <c r="F8" s="79"/>
      <c r="G8" s="79">
        <v>1</v>
      </c>
      <c r="H8" s="79"/>
      <c r="I8" s="79"/>
      <c r="J8" s="68"/>
      <c r="K8" s="73"/>
      <c r="L8" s="73"/>
      <c r="N8" s="83">
        <f>G8+H8+I8</f>
        <v>1</v>
      </c>
      <c r="O8" s="84">
        <f>OS!S9</f>
        <v>1</v>
      </c>
      <c r="P8" s="85">
        <f>N8-O8</f>
        <v>0</v>
      </c>
    </row>
    <row r="9" spans="1:16" ht="14.4" x14ac:dyDescent="0.3">
      <c r="A9" s="72">
        <v>3</v>
      </c>
      <c r="B9" s="72" t="s">
        <v>39</v>
      </c>
      <c r="C9" s="78">
        <f>OS!R10</f>
        <v>75</v>
      </c>
      <c r="D9" s="79">
        <v>73</v>
      </c>
      <c r="E9" s="79">
        <v>2</v>
      </c>
      <c r="F9" s="79"/>
      <c r="G9" s="79"/>
      <c r="H9" s="79"/>
      <c r="I9" s="79"/>
      <c r="J9" s="68"/>
      <c r="K9" s="73"/>
      <c r="L9" s="73"/>
      <c r="N9" s="83">
        <f>G9+H9+I9</f>
        <v>0</v>
      </c>
      <c r="O9" s="84">
        <f>OS!S10</f>
        <v>0</v>
      </c>
      <c r="P9" s="85">
        <f>N9-O9</f>
        <v>0</v>
      </c>
    </row>
    <row r="10" spans="1:16" ht="14.4" x14ac:dyDescent="0.3">
      <c r="A10" s="72">
        <v>4</v>
      </c>
      <c r="B10" s="72" t="s">
        <v>40</v>
      </c>
      <c r="C10" s="78">
        <f>OS!R11</f>
        <v>142</v>
      </c>
      <c r="D10" s="79">
        <v>123</v>
      </c>
      <c r="E10" s="79">
        <v>12</v>
      </c>
      <c r="F10" s="79">
        <v>7</v>
      </c>
      <c r="G10" s="79"/>
      <c r="H10" s="79"/>
      <c r="I10" s="79"/>
      <c r="J10" s="68"/>
      <c r="K10" s="73"/>
      <c r="L10" s="73"/>
      <c r="N10" s="83">
        <f>G10+H10+I10</f>
        <v>0</v>
      </c>
      <c r="O10" s="84">
        <f>OS!S11</f>
        <v>0</v>
      </c>
      <c r="P10" s="85">
        <f>N10-O10</f>
        <v>0</v>
      </c>
    </row>
    <row r="11" spans="1:16" ht="14.4" x14ac:dyDescent="0.3">
      <c r="A11" s="190" t="s">
        <v>225</v>
      </c>
      <c r="B11" s="190"/>
      <c r="C11" s="80">
        <f t="shared" ref="C11:I11" si="0">SUM(C7:C10)</f>
        <v>755</v>
      </c>
      <c r="D11" s="80">
        <f t="shared" si="0"/>
        <v>617</v>
      </c>
      <c r="E11" s="80">
        <f t="shared" si="0"/>
        <v>97</v>
      </c>
      <c r="F11" s="80">
        <f t="shared" si="0"/>
        <v>30</v>
      </c>
      <c r="G11" s="80">
        <f t="shared" si="0"/>
        <v>10</v>
      </c>
      <c r="H11" s="80">
        <f t="shared" si="0"/>
        <v>1</v>
      </c>
      <c r="I11" s="80">
        <f t="shared" si="0"/>
        <v>0</v>
      </c>
      <c r="J11" s="68"/>
      <c r="K11" s="74"/>
      <c r="L11" s="74"/>
      <c r="N11" s="107">
        <f>G11+H11+I11</f>
        <v>11</v>
      </c>
      <c r="O11" s="108">
        <f>OS!S12</f>
        <v>11</v>
      </c>
      <c r="P11" s="109">
        <f>N11-O11</f>
        <v>0</v>
      </c>
    </row>
    <row r="12" spans="1:16" ht="15.9" customHeight="1" x14ac:dyDescent="0.2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6" ht="12.75" customHeight="1" x14ac:dyDescent="0.25"/>
    <row r="14" spans="1:16" ht="20.100000000000001" customHeight="1" x14ac:dyDescent="0.25">
      <c r="A14" s="194" t="s">
        <v>252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N14" s="183" t="s">
        <v>224</v>
      </c>
      <c r="O14" s="183"/>
      <c r="P14" s="183"/>
    </row>
    <row r="15" spans="1:16" ht="15.9" customHeight="1" x14ac:dyDescent="0.25">
      <c r="A15" s="188" t="s">
        <v>0</v>
      </c>
      <c r="B15" s="189" t="s">
        <v>209</v>
      </c>
      <c r="C15" s="189" t="s">
        <v>216</v>
      </c>
      <c r="D15" s="184" t="s">
        <v>211</v>
      </c>
      <c r="E15" s="184"/>
      <c r="F15" s="184"/>
      <c r="G15" s="184"/>
      <c r="H15" s="184"/>
      <c r="I15" s="184"/>
      <c r="J15" s="184" t="s">
        <v>253</v>
      </c>
      <c r="K15" s="184"/>
      <c r="L15" s="184"/>
      <c r="N15" s="183"/>
      <c r="O15" s="183"/>
      <c r="P15" s="183"/>
    </row>
    <row r="16" spans="1:16" s="66" customFormat="1" ht="50.25" customHeight="1" x14ac:dyDescent="0.25">
      <c r="A16" s="188"/>
      <c r="B16" s="189"/>
      <c r="C16" s="189"/>
      <c r="D16" s="70" t="s">
        <v>212</v>
      </c>
      <c r="E16" s="70" t="s">
        <v>213</v>
      </c>
      <c r="F16" s="120" t="s">
        <v>257</v>
      </c>
      <c r="G16" s="70" t="s">
        <v>256</v>
      </c>
      <c r="H16" s="70" t="s">
        <v>214</v>
      </c>
      <c r="I16" s="70" t="s">
        <v>215</v>
      </c>
      <c r="J16" s="70" t="s">
        <v>217</v>
      </c>
      <c r="K16" s="70" t="s">
        <v>218</v>
      </c>
      <c r="L16" s="70" t="s">
        <v>12</v>
      </c>
      <c r="M16"/>
      <c r="N16" s="81" t="s">
        <v>94</v>
      </c>
      <c r="O16" s="81" t="s">
        <v>95</v>
      </c>
      <c r="P16" s="82" t="s">
        <v>96</v>
      </c>
    </row>
    <row r="17" spans="1:16" ht="13.8" x14ac:dyDescent="0.2">
      <c r="A17" s="72">
        <v>1</v>
      </c>
      <c r="B17" s="72" t="s">
        <v>37</v>
      </c>
      <c r="C17" s="78">
        <f>OS!M8</f>
        <v>1504</v>
      </c>
      <c r="D17" s="79">
        <v>1354</v>
      </c>
      <c r="E17" s="79">
        <v>115</v>
      </c>
      <c r="F17" s="79">
        <v>26</v>
      </c>
      <c r="G17" s="79">
        <v>7</v>
      </c>
      <c r="H17" s="79">
        <v>2</v>
      </c>
      <c r="I17" s="79"/>
      <c r="J17" s="79"/>
      <c r="K17" s="79"/>
      <c r="L17" s="78">
        <f>SUM(J17:K17)</f>
        <v>0</v>
      </c>
      <c r="N17" s="83">
        <f>G17+H17+I17</f>
        <v>9</v>
      </c>
      <c r="O17" s="84">
        <f>OS!O8</f>
        <v>9</v>
      </c>
      <c r="P17" s="85">
        <f>N17-O17</f>
        <v>0</v>
      </c>
    </row>
    <row r="18" spans="1:16" ht="13.8" x14ac:dyDescent="0.2">
      <c r="A18" s="72">
        <v>2</v>
      </c>
      <c r="B18" s="72" t="s">
        <v>38</v>
      </c>
      <c r="C18" s="78">
        <f>OS!M9</f>
        <v>25</v>
      </c>
      <c r="D18" s="79">
        <v>24</v>
      </c>
      <c r="E18" s="79">
        <v>1</v>
      </c>
      <c r="F18" s="79"/>
      <c r="G18" s="79"/>
      <c r="H18" s="79"/>
      <c r="I18" s="79"/>
      <c r="J18" s="79"/>
      <c r="K18" s="79"/>
      <c r="L18" s="78">
        <f>SUM(J18:K18)</f>
        <v>0</v>
      </c>
      <c r="N18" s="83">
        <f>G18+H18+I18</f>
        <v>0</v>
      </c>
      <c r="O18" s="84">
        <f>OS!O9</f>
        <v>0</v>
      </c>
      <c r="P18" s="85">
        <f>N18-O18</f>
        <v>0</v>
      </c>
    </row>
    <row r="19" spans="1:16" ht="13.8" x14ac:dyDescent="0.2">
      <c r="A19" s="72">
        <v>3</v>
      </c>
      <c r="B19" s="72" t="s">
        <v>39</v>
      </c>
      <c r="C19" s="78">
        <f>OS!M10</f>
        <v>209</v>
      </c>
      <c r="D19" s="79">
        <v>200</v>
      </c>
      <c r="E19" s="79">
        <v>8</v>
      </c>
      <c r="F19" s="79">
        <v>1</v>
      </c>
      <c r="G19" s="79"/>
      <c r="H19" s="79"/>
      <c r="I19" s="79"/>
      <c r="J19" s="79"/>
      <c r="K19" s="79"/>
      <c r="L19" s="78">
        <f>SUM(J19:K19)</f>
        <v>0</v>
      </c>
      <c r="N19" s="83">
        <f>G19+H19+I19</f>
        <v>0</v>
      </c>
      <c r="O19" s="84">
        <f>OS!O10</f>
        <v>0</v>
      </c>
      <c r="P19" s="85">
        <f>N19-O19</f>
        <v>0</v>
      </c>
    </row>
    <row r="20" spans="1:16" ht="13.8" x14ac:dyDescent="0.2">
      <c r="A20" s="72">
        <v>4</v>
      </c>
      <c r="B20" s="72" t="s">
        <v>40</v>
      </c>
      <c r="C20" s="78">
        <f>OS!M11</f>
        <v>180</v>
      </c>
      <c r="D20" s="79">
        <v>148</v>
      </c>
      <c r="E20" s="79">
        <v>24</v>
      </c>
      <c r="F20" s="79">
        <v>8</v>
      </c>
      <c r="G20" s="79"/>
      <c r="H20" s="79"/>
      <c r="I20" s="79"/>
      <c r="J20" s="79"/>
      <c r="K20" s="79"/>
      <c r="L20" s="78">
        <f>SUM(J20:K20)</f>
        <v>0</v>
      </c>
      <c r="N20" s="83">
        <f>G20+H20+I20</f>
        <v>0</v>
      </c>
      <c r="O20" s="84">
        <f>OS!O11</f>
        <v>0</v>
      </c>
      <c r="P20" s="85">
        <f>N20-O20</f>
        <v>0</v>
      </c>
    </row>
    <row r="21" spans="1:16" ht="13.8" x14ac:dyDescent="0.2">
      <c r="A21" s="190" t="s">
        <v>225</v>
      </c>
      <c r="B21" s="190"/>
      <c r="C21" s="80">
        <f t="shared" ref="C21:L21" si="1">SUM(C17:C20)</f>
        <v>1918</v>
      </c>
      <c r="D21" s="80">
        <f t="shared" si="1"/>
        <v>1726</v>
      </c>
      <c r="E21" s="80">
        <f t="shared" si="1"/>
        <v>148</v>
      </c>
      <c r="F21" s="80">
        <f t="shared" si="1"/>
        <v>35</v>
      </c>
      <c r="G21" s="80">
        <f t="shared" si="1"/>
        <v>7</v>
      </c>
      <c r="H21" s="80">
        <f t="shared" si="1"/>
        <v>2</v>
      </c>
      <c r="I21" s="80">
        <f t="shared" si="1"/>
        <v>0</v>
      </c>
      <c r="J21" s="80">
        <f t="shared" si="1"/>
        <v>0</v>
      </c>
      <c r="K21" s="80">
        <f t="shared" si="1"/>
        <v>0</v>
      </c>
      <c r="L21" s="80">
        <f t="shared" si="1"/>
        <v>0</v>
      </c>
      <c r="N21" s="107">
        <f>G21+H21+I21</f>
        <v>9</v>
      </c>
      <c r="O21" s="108">
        <f>OS!O12</f>
        <v>9</v>
      </c>
      <c r="P21" s="109">
        <f>N21-O21</f>
        <v>0</v>
      </c>
    </row>
    <row r="22" spans="1:16" ht="15.9" customHeight="1" x14ac:dyDescent="0.25">
      <c r="A22" s="64"/>
      <c r="B22" s="64" t="s">
        <v>219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</row>
    <row r="24" spans="1:16" ht="16.2" thickBot="1" x14ac:dyDescent="0.3">
      <c r="A24" s="64"/>
      <c r="B24" s="64"/>
      <c r="C24" s="64"/>
      <c r="D24" s="64"/>
      <c r="E24" s="64"/>
      <c r="F24" s="64"/>
      <c r="G24" s="75"/>
      <c r="H24" s="76" t="s">
        <v>201</v>
      </c>
      <c r="I24" s="64"/>
      <c r="J24" s="64"/>
      <c r="K24" s="64"/>
      <c r="L24" s="64"/>
    </row>
    <row r="25" spans="1:16" ht="14.4" thickBot="1" x14ac:dyDescent="0.3">
      <c r="A25" s="64"/>
      <c r="B25" s="64"/>
      <c r="C25" s="64"/>
      <c r="D25" s="64"/>
      <c r="E25" s="76"/>
      <c r="F25" s="195" t="s">
        <v>220</v>
      </c>
      <c r="G25" s="196"/>
      <c r="H25" s="191" t="str">
        <f>OS!AJ103</f>
        <v>ВФ- Бане Марковић</v>
      </c>
      <c r="I25" s="192"/>
      <c r="J25" s="192"/>
      <c r="K25" s="192"/>
      <c r="L25" s="193"/>
    </row>
    <row r="28" spans="1:16" ht="13.8" x14ac:dyDescent="0.25">
      <c r="A28" s="64"/>
      <c r="B28" s="64"/>
      <c r="C28" s="64"/>
      <c r="D28" s="64"/>
      <c r="E28" s="64"/>
      <c r="F28" s="64"/>
      <c r="G28" s="77"/>
      <c r="H28" s="77" t="s">
        <v>221</v>
      </c>
      <c r="I28" s="64"/>
      <c r="J28" s="64"/>
      <c r="K28" s="64"/>
      <c r="L28" s="64"/>
    </row>
  </sheetData>
  <sheetProtection password="DF2F" sheet="1"/>
  <mergeCells count="19">
    <mergeCell ref="A21:B21"/>
    <mergeCell ref="H25:L25"/>
    <mergeCell ref="A11:B11"/>
    <mergeCell ref="A14:L14"/>
    <mergeCell ref="A15:A16"/>
    <mergeCell ref="B15:B16"/>
    <mergeCell ref="C15:C16"/>
    <mergeCell ref="D15:I15"/>
    <mergeCell ref="F25:G25"/>
    <mergeCell ref="N14:P15"/>
    <mergeCell ref="J15:L15"/>
    <mergeCell ref="A1:C1"/>
    <mergeCell ref="D1:L1"/>
    <mergeCell ref="A4:L4"/>
    <mergeCell ref="A5:A6"/>
    <mergeCell ref="B5:B6"/>
    <mergeCell ref="C5:C6"/>
    <mergeCell ref="D5:I5"/>
    <mergeCell ref="N4:P5"/>
  </mergeCells>
  <conditionalFormatting sqref="D1:L1">
    <cfRule type="cellIs" dxfId="10" priority="3" stopIfTrue="1" operator="equal">
      <formula>$AD$1</formula>
    </cfRule>
  </conditionalFormatting>
  <conditionalFormatting sqref="C7:C11 C17:C21">
    <cfRule type="expression" dxfId="9" priority="4" stopIfTrue="1">
      <formula>(SUM($D7:$I7))&lt;&gt;$C7</formula>
    </cfRule>
  </conditionalFormatting>
  <conditionalFormatting sqref="P7:P11 P17:P21">
    <cfRule type="expression" dxfId="8" priority="5" stopIfTrue="1">
      <formula>(0&lt;$P7)</formula>
    </cfRule>
    <cfRule type="expression" dxfId="7" priority="6" stopIfTrue="1">
      <formula>(0&gt;$P7)</formula>
    </cfRule>
  </conditionalFormatting>
  <dataValidations count="1">
    <dataValidation type="whole" allowBlank="1" showInputMessage="1" showErrorMessage="1" errorTitle="Погрешан унос" error="Можете унети само цео број, нулу или оставити празно." sqref="K7:L10 D7:I10 D17:K20">
      <formula1>0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15"/>
  <sheetViews>
    <sheetView zoomScale="90" zoomScaleNormal="90" workbookViewId="0">
      <selection activeCell="H7" sqref="H7"/>
    </sheetView>
  </sheetViews>
  <sheetFormatPr defaultRowHeight="13.2" x14ac:dyDescent="0.25"/>
  <cols>
    <col min="1" max="1" width="6.109375" customWidth="1"/>
    <col min="2" max="2" width="15.6640625" customWidth="1"/>
    <col min="3" max="3" width="10.5546875" customWidth="1"/>
    <col min="4" max="10" width="12.6640625" customWidth="1"/>
    <col min="12" max="14" width="10.6640625" hidden="1" customWidth="1"/>
  </cols>
  <sheetData>
    <row r="1" spans="1:14" ht="22.5" customHeight="1" x14ac:dyDescent="0.25">
      <c r="A1" s="197" t="s">
        <v>208</v>
      </c>
      <c r="B1" s="197"/>
      <c r="C1" s="198"/>
      <c r="D1" s="199" t="str">
        <f>OS!A2</f>
        <v>Основни суд у Петровцу на Млави</v>
      </c>
      <c r="E1" s="199"/>
      <c r="F1" s="199"/>
      <c r="G1" s="199"/>
      <c r="H1" s="199"/>
      <c r="I1" s="199"/>
      <c r="J1" s="199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 t="str">
        <f>""</f>
        <v/>
      </c>
    </row>
    <row r="3" spans="1:14" ht="24.75" customHeight="1" x14ac:dyDescent="0.25">
      <c r="A3" s="200" t="s">
        <v>254</v>
      </c>
      <c r="B3" s="200"/>
      <c r="C3" s="200"/>
      <c r="D3" s="200"/>
      <c r="E3" s="200"/>
      <c r="F3" s="200"/>
      <c r="G3" s="200"/>
      <c r="H3" s="200"/>
      <c r="I3" s="200"/>
      <c r="J3" s="200"/>
      <c r="L3" s="183" t="s">
        <v>240</v>
      </c>
      <c r="M3" s="183"/>
      <c r="N3" s="183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L4" s="183"/>
      <c r="M4" s="183"/>
      <c r="N4" s="183"/>
    </row>
    <row r="5" spans="1:14" ht="57" customHeight="1" x14ac:dyDescent="0.25">
      <c r="A5" s="110" t="s">
        <v>235</v>
      </c>
      <c r="B5" s="110" t="s">
        <v>1</v>
      </c>
      <c r="C5" s="110" t="s">
        <v>88</v>
      </c>
      <c r="D5" s="110" t="s">
        <v>236</v>
      </c>
      <c r="E5" s="110" t="s">
        <v>4</v>
      </c>
      <c r="F5" s="110" t="s">
        <v>6</v>
      </c>
      <c r="G5" s="110" t="s">
        <v>237</v>
      </c>
      <c r="H5" s="110" t="s">
        <v>238</v>
      </c>
      <c r="I5" s="110" t="s">
        <v>7</v>
      </c>
      <c r="J5" s="110" t="s">
        <v>9</v>
      </c>
      <c r="L5" s="81" t="s">
        <v>241</v>
      </c>
      <c r="M5" s="81" t="s">
        <v>242</v>
      </c>
      <c r="N5" s="116" t="s">
        <v>243</v>
      </c>
    </row>
    <row r="6" spans="1:14" ht="15" customHeight="1" x14ac:dyDescent="0.25">
      <c r="A6" s="111">
        <v>1</v>
      </c>
      <c r="B6" s="111" t="s">
        <v>39</v>
      </c>
      <c r="C6" s="79">
        <v>1</v>
      </c>
      <c r="D6" s="112">
        <v>1</v>
      </c>
      <c r="E6" s="112">
        <v>1</v>
      </c>
      <c r="F6" s="113">
        <f>SUM(D6:E6)</f>
        <v>2</v>
      </c>
      <c r="G6" s="112"/>
      <c r="H6" s="112">
        <v>1</v>
      </c>
      <c r="I6" s="113">
        <f>SUM(G6:H6)</f>
        <v>1</v>
      </c>
      <c r="J6" s="112">
        <v>1</v>
      </c>
      <c r="L6" s="117">
        <f>IF(C6="","",C6)</f>
        <v>1</v>
      </c>
      <c r="M6" s="118">
        <f>IF(OS!C10="","",OS!C10)</f>
        <v>4</v>
      </c>
      <c r="N6" s="119">
        <f>SUM(L6)-SUM(M6)</f>
        <v>-3</v>
      </c>
    </row>
    <row r="7" spans="1:14" ht="15" customHeight="1" x14ac:dyDescent="0.25">
      <c r="A7" s="111">
        <v>2</v>
      </c>
      <c r="B7" s="111" t="s">
        <v>40</v>
      </c>
      <c r="C7" s="112">
        <v>2</v>
      </c>
      <c r="D7" s="112">
        <v>2</v>
      </c>
      <c r="E7" s="112">
        <v>9</v>
      </c>
      <c r="F7" s="113">
        <f>SUM(D7:E7)</f>
        <v>11</v>
      </c>
      <c r="G7" s="112">
        <v>3</v>
      </c>
      <c r="H7" s="112"/>
      <c r="I7" s="113">
        <f>SUM(G7:H7)</f>
        <v>3</v>
      </c>
      <c r="J7" s="112">
        <v>8</v>
      </c>
      <c r="L7" s="117">
        <f>IF(C7="","",C7)</f>
        <v>2</v>
      </c>
      <c r="M7" s="118">
        <f>IF(OS!C11="","",OS!C11)</f>
        <v>2</v>
      </c>
      <c r="N7" s="119">
        <f>SUM(L7)-SUM(M7)</f>
        <v>0</v>
      </c>
    </row>
    <row r="8" spans="1:14" ht="15" customHeight="1" x14ac:dyDescent="0.25">
      <c r="A8" s="111">
        <v>3</v>
      </c>
      <c r="B8" s="111" t="s">
        <v>229</v>
      </c>
      <c r="C8" s="113">
        <f>IF(OS!C76="","",OS!C76)</f>
        <v>7</v>
      </c>
      <c r="D8" s="113" t="str">
        <f>IF(OS!D76="","",OS!D76)</f>
        <v/>
      </c>
      <c r="E8" s="113">
        <f>IF(OS!G76="","",OS!G76)</f>
        <v>212</v>
      </c>
      <c r="F8" s="113">
        <f>IF(OS!J76="","",OS!J76)</f>
        <v>212</v>
      </c>
      <c r="G8" s="113">
        <f>IF(OS!K76="","",OS!K76)</f>
        <v>212</v>
      </c>
      <c r="H8" s="113" t="str">
        <f>IF(OS!L76="","",OS!L76)</f>
        <v/>
      </c>
      <c r="I8" s="113">
        <f>IF(OS!M76="","",OS!M76)</f>
        <v>212</v>
      </c>
      <c r="J8" s="113" t="str">
        <f>IF(OS!R76="","",OS!R76)</f>
        <v/>
      </c>
    </row>
    <row r="9" spans="1:14" ht="20.100000000000001" customHeight="1" x14ac:dyDescent="0.25">
      <c r="A9" s="201" t="s">
        <v>239</v>
      </c>
      <c r="B9" s="202"/>
      <c r="C9" s="114">
        <v>7</v>
      </c>
      <c r="D9" s="115">
        <f>SUM(D6:D8)</f>
        <v>3</v>
      </c>
      <c r="E9" s="115">
        <f t="shared" ref="E9:J9" si="0">SUM(E6:E8)</f>
        <v>222</v>
      </c>
      <c r="F9" s="115">
        <f t="shared" si="0"/>
        <v>225</v>
      </c>
      <c r="G9" s="115">
        <f t="shared" si="0"/>
        <v>215</v>
      </c>
      <c r="H9" s="115">
        <f t="shared" si="0"/>
        <v>1</v>
      </c>
      <c r="I9" s="115">
        <f t="shared" si="0"/>
        <v>216</v>
      </c>
      <c r="J9" s="115">
        <f t="shared" si="0"/>
        <v>9</v>
      </c>
    </row>
    <row r="10" spans="1:1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4" ht="16.2" thickBot="1" x14ac:dyDescent="0.3">
      <c r="A11" s="2"/>
      <c r="B11" s="2"/>
      <c r="C11" s="2"/>
      <c r="D11" s="64"/>
      <c r="E11" s="75"/>
      <c r="F11" s="76" t="s">
        <v>201</v>
      </c>
      <c r="G11" s="64"/>
      <c r="H11" s="64"/>
      <c r="I11" s="64"/>
      <c r="J11" s="64"/>
    </row>
    <row r="12" spans="1:14" ht="14.4" thickBot="1" x14ac:dyDescent="0.3">
      <c r="A12" s="2"/>
      <c r="B12" s="2"/>
      <c r="C12" s="2"/>
      <c r="D12" s="195" t="s">
        <v>220</v>
      </c>
      <c r="E12" s="195"/>
      <c r="F12" s="191" t="str">
        <f>OS!AJ103</f>
        <v>ВФ- Бане Марковић</v>
      </c>
      <c r="G12" s="192"/>
      <c r="H12" s="192"/>
      <c r="I12" s="192"/>
      <c r="J12" s="193"/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4" ht="13.8" x14ac:dyDescent="0.25">
      <c r="A15" s="2"/>
      <c r="B15" s="2"/>
      <c r="C15" s="2"/>
      <c r="D15" s="64"/>
      <c r="E15" s="77"/>
      <c r="F15" s="77" t="s">
        <v>221</v>
      </c>
      <c r="G15" s="2"/>
      <c r="H15" s="2"/>
      <c r="I15" s="2"/>
      <c r="J15" s="2"/>
    </row>
  </sheetData>
  <sheetProtection password="DF2F" sheet="1"/>
  <mergeCells count="7">
    <mergeCell ref="D12:E12"/>
    <mergeCell ref="F12:J12"/>
    <mergeCell ref="L3:N4"/>
    <mergeCell ref="A1:C1"/>
    <mergeCell ref="D1:J1"/>
    <mergeCell ref="A3:J3"/>
    <mergeCell ref="A9:B9"/>
  </mergeCells>
  <conditionalFormatting sqref="D1 C6:C7 C9">
    <cfRule type="cellIs" dxfId="6" priority="1" stopIfTrue="1" operator="equal">
      <formula>$J$2</formula>
    </cfRule>
  </conditionalFormatting>
  <conditionalFormatting sqref="F6:F7 F9 I6:I7 I9 J6:J7 J9">
    <cfRule type="expression" dxfId="5" priority="2" stopIfTrue="1">
      <formula>OR($F6&lt;($I6+$J6),$F6&gt;($I6+$J6))</formula>
    </cfRule>
  </conditionalFormatting>
  <conditionalFormatting sqref="C6:C7 C9 F6:F7 F9">
    <cfRule type="expression" dxfId="4" priority="3" stopIfTrue="1">
      <formula>$C6&gt;$F6</formula>
    </cfRule>
  </conditionalFormatting>
  <conditionalFormatting sqref="C9">
    <cfRule type="expression" dxfId="3" priority="4" stopIfTrue="1">
      <formula>OR(SUM(C9)&lt;MAX(C6:C8),SUM(C9)&gt;SUM(C6:C8))</formula>
    </cfRule>
  </conditionalFormatting>
  <conditionalFormatting sqref="N6:N7">
    <cfRule type="expression" dxfId="2" priority="5" stopIfTrue="1">
      <formula>(0&lt;$N6)</formula>
    </cfRule>
  </conditionalFormatting>
  <dataValidations count="1">
    <dataValidation type="whole" allowBlank="1" showErrorMessage="1" errorTitle="Погрешан унос" error="Можете унети само цео број, нулу или оставити празно." sqref="C9 J6:J7 C6:E7 G6:H7">
      <formula1>0</formula1>
      <formula2>99999999</formula2>
    </dataValidation>
  </dataValidation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06"/>
  <sheetViews>
    <sheetView zoomScale="90" zoomScaleNormal="90" workbookViewId="0">
      <pane ySplit="7" topLeftCell="A68" activePane="bottomLeft" state="frozen"/>
      <selection pane="bottomLeft" activeCell="P41" sqref="P41"/>
    </sheetView>
  </sheetViews>
  <sheetFormatPr defaultColWidth="9.109375" defaultRowHeight="13.2" x14ac:dyDescent="0.25"/>
  <cols>
    <col min="1" max="1" width="6.109375" style="2" customWidth="1"/>
    <col min="2" max="2" width="15.88671875" style="2" customWidth="1"/>
    <col min="3" max="9" width="11.6640625" style="2" customWidth="1"/>
    <col min="10" max="10" width="9.109375" style="2"/>
    <col min="11" max="12" width="11.6640625" style="2" customWidth="1"/>
    <col min="13" max="16384" width="9.109375" style="2"/>
  </cols>
  <sheetData>
    <row r="1" spans="1:12" ht="33" customHeight="1" x14ac:dyDescent="0.25">
      <c r="A1" s="208" t="s">
        <v>167</v>
      </c>
      <c r="B1" s="208"/>
      <c r="C1" s="209"/>
      <c r="D1" s="210" t="str">
        <f>OS!A2</f>
        <v>Основни суд у Петровцу на Млави</v>
      </c>
      <c r="E1" s="210"/>
      <c r="F1" s="210"/>
      <c r="G1" s="210"/>
      <c r="H1" s="210"/>
      <c r="I1" s="210"/>
      <c r="J1" s="122"/>
    </row>
    <row r="2" spans="1:12" x14ac:dyDescent="0.25">
      <c r="J2" s="2" t="str">
        <f>""</f>
        <v/>
      </c>
    </row>
    <row r="3" spans="1:12" ht="18.75" customHeight="1" x14ac:dyDescent="0.25">
      <c r="A3" s="211" t="s">
        <v>244</v>
      </c>
      <c r="B3" s="211"/>
      <c r="C3" s="211"/>
      <c r="D3" s="211"/>
      <c r="E3" s="211"/>
      <c r="F3" s="211"/>
      <c r="G3" s="211"/>
      <c r="H3" s="211"/>
      <c r="I3" s="211"/>
      <c r="J3" s="123"/>
    </row>
    <row r="4" spans="1:12" ht="30" customHeight="1" x14ac:dyDescent="0.25">
      <c r="A4" s="212" t="s">
        <v>259</v>
      </c>
      <c r="B4" s="212"/>
      <c r="C4" s="212"/>
      <c r="D4" s="212"/>
      <c r="E4" s="212"/>
      <c r="F4" s="212"/>
      <c r="G4" s="212"/>
      <c r="H4" s="212"/>
      <c r="I4" s="212"/>
    </row>
    <row r="5" spans="1:12" ht="12.75" customHeight="1" x14ac:dyDescent="0.25">
      <c r="A5" s="134" t="s">
        <v>0</v>
      </c>
      <c r="B5" s="134" t="s">
        <v>1</v>
      </c>
      <c r="C5" s="134" t="s">
        <v>3</v>
      </c>
      <c r="D5" s="134" t="s">
        <v>260</v>
      </c>
      <c r="E5" s="134" t="s">
        <v>261</v>
      </c>
      <c r="F5" s="134" t="s">
        <v>18</v>
      </c>
      <c r="G5" s="134" t="s">
        <v>262</v>
      </c>
      <c r="H5" s="134" t="s">
        <v>263</v>
      </c>
      <c r="I5" s="134" t="s">
        <v>264</v>
      </c>
      <c r="K5" s="207" t="s">
        <v>265</v>
      </c>
      <c r="L5" s="207"/>
    </row>
    <row r="6" spans="1:12" ht="28.5" customHeight="1" x14ac:dyDescent="0.25">
      <c r="A6" s="135"/>
      <c r="B6" s="135"/>
      <c r="C6" s="135"/>
      <c r="D6" s="135"/>
      <c r="E6" s="135"/>
      <c r="F6" s="135"/>
      <c r="G6" s="135"/>
      <c r="H6" s="135"/>
      <c r="I6" s="135"/>
      <c r="K6" s="207"/>
      <c r="L6" s="207"/>
    </row>
    <row r="7" spans="1:12" ht="49.5" customHeight="1" x14ac:dyDescent="0.25">
      <c r="A7" s="135"/>
      <c r="B7" s="135"/>
      <c r="C7" s="135"/>
      <c r="D7" s="135"/>
      <c r="E7" s="135"/>
      <c r="F7" s="135"/>
      <c r="G7" s="135"/>
      <c r="H7" s="135"/>
      <c r="I7" s="135"/>
      <c r="K7" s="124" t="s">
        <v>266</v>
      </c>
      <c r="L7" s="124" t="s">
        <v>267</v>
      </c>
    </row>
    <row r="8" spans="1:12" ht="12.9" customHeight="1" x14ac:dyDescent="0.25">
      <c r="A8" s="52">
        <v>1</v>
      </c>
      <c r="B8" s="53" t="s">
        <v>37</v>
      </c>
      <c r="C8" s="95">
        <f>OS!D8</f>
        <v>598</v>
      </c>
      <c r="D8" s="95">
        <f>OS!G8</f>
        <v>1418</v>
      </c>
      <c r="E8" s="95">
        <f>OS!H8</f>
        <v>1338</v>
      </c>
      <c r="F8" s="95">
        <f>OS!M8</f>
        <v>1504</v>
      </c>
      <c r="G8" s="95">
        <f>OS!R8</f>
        <v>512</v>
      </c>
      <c r="H8" s="28">
        <v>33</v>
      </c>
      <c r="I8" s="28">
        <v>70</v>
      </c>
      <c r="K8" s="125">
        <f>OS!S8</f>
        <v>10</v>
      </c>
      <c r="L8" s="125">
        <f>OS!T8</f>
        <v>32</v>
      </c>
    </row>
    <row r="9" spans="1:12" ht="12.9" customHeight="1" x14ac:dyDescent="0.25">
      <c r="A9" s="52">
        <v>2</v>
      </c>
      <c r="B9" s="53" t="s">
        <v>38</v>
      </c>
      <c r="C9" s="95">
        <f>OS!D9</f>
        <v>21</v>
      </c>
      <c r="D9" s="95">
        <f>OS!G9</f>
        <v>30</v>
      </c>
      <c r="E9" s="95">
        <f>OS!H9</f>
        <v>26</v>
      </c>
      <c r="F9" s="95">
        <f>OS!M9</f>
        <v>25</v>
      </c>
      <c r="G9" s="95">
        <f>OS!R9</f>
        <v>26</v>
      </c>
      <c r="H9" s="28">
        <v>1</v>
      </c>
      <c r="I9" s="28">
        <v>3</v>
      </c>
      <c r="K9" s="125">
        <f>OS!S9</f>
        <v>1</v>
      </c>
      <c r="L9" s="125">
        <f>OS!T9</f>
        <v>2</v>
      </c>
    </row>
    <row r="10" spans="1:12" ht="12.9" customHeight="1" x14ac:dyDescent="0.25">
      <c r="A10" s="52">
        <v>3</v>
      </c>
      <c r="B10" s="53" t="s">
        <v>39</v>
      </c>
      <c r="C10" s="95">
        <f>OS!D10</f>
        <v>75</v>
      </c>
      <c r="D10" s="95">
        <f>OS!G10</f>
        <v>209</v>
      </c>
      <c r="E10" s="95">
        <f>OS!H10</f>
        <v>204</v>
      </c>
      <c r="F10" s="95">
        <f>OS!M10</f>
        <v>209</v>
      </c>
      <c r="G10" s="95">
        <f>OS!R10</f>
        <v>75</v>
      </c>
      <c r="H10" s="28"/>
      <c r="I10" s="28"/>
      <c r="K10" s="125">
        <f>OS!S10</f>
        <v>0</v>
      </c>
      <c r="L10" s="125">
        <f>OS!T10</f>
        <v>0</v>
      </c>
    </row>
    <row r="11" spans="1:12" ht="12.9" customHeight="1" x14ac:dyDescent="0.25">
      <c r="A11" s="52">
        <v>4</v>
      </c>
      <c r="B11" s="53" t="s">
        <v>40</v>
      </c>
      <c r="C11" s="95">
        <f>OS!D11</f>
        <v>92</v>
      </c>
      <c r="D11" s="95">
        <f>OS!G11</f>
        <v>230</v>
      </c>
      <c r="E11" s="95">
        <f>OS!H11</f>
        <v>202</v>
      </c>
      <c r="F11" s="95">
        <f>OS!M11</f>
        <v>180</v>
      </c>
      <c r="G11" s="95">
        <f>OS!R11</f>
        <v>142</v>
      </c>
      <c r="H11" s="28">
        <v>7</v>
      </c>
      <c r="I11" s="28">
        <v>18</v>
      </c>
      <c r="K11" s="125">
        <f>OS!S11</f>
        <v>0</v>
      </c>
      <c r="L11" s="125">
        <f>OS!T11</f>
        <v>4</v>
      </c>
    </row>
    <row r="12" spans="1:12" ht="12.9" customHeight="1" x14ac:dyDescent="0.25">
      <c r="A12" s="203" t="s">
        <v>225</v>
      </c>
      <c r="B12" s="204"/>
      <c r="C12" s="126">
        <f>OS!D12</f>
        <v>786</v>
      </c>
      <c r="D12" s="126">
        <f>OS!G12</f>
        <v>1887</v>
      </c>
      <c r="E12" s="126">
        <f>OS!H12</f>
        <v>1770</v>
      </c>
      <c r="F12" s="126">
        <f>OS!M12</f>
        <v>1918</v>
      </c>
      <c r="G12" s="126">
        <f>OS!R12</f>
        <v>755</v>
      </c>
      <c r="H12" s="126">
        <f>SUM(H8:H11)</f>
        <v>41</v>
      </c>
      <c r="I12" s="126">
        <f>SUM(I8:I11)</f>
        <v>91</v>
      </c>
      <c r="K12" s="128">
        <f>OS!S12</f>
        <v>11</v>
      </c>
      <c r="L12" s="128">
        <f>OS!T12</f>
        <v>38</v>
      </c>
    </row>
    <row r="13" spans="1:12" ht="12.9" customHeight="1" x14ac:dyDescent="0.25">
      <c r="A13" s="52">
        <v>5</v>
      </c>
      <c r="B13" s="53" t="s">
        <v>41</v>
      </c>
      <c r="C13" s="95">
        <f>OS!D13</f>
        <v>0</v>
      </c>
      <c r="D13" s="95">
        <f>OS!G13</f>
        <v>28</v>
      </c>
      <c r="E13" s="95">
        <f>OS!H13</f>
        <v>14</v>
      </c>
      <c r="F13" s="95">
        <f>OS!M13</f>
        <v>9</v>
      </c>
      <c r="G13" s="95">
        <f>OS!R13</f>
        <v>19</v>
      </c>
      <c r="H13" s="28"/>
      <c r="I13" s="28">
        <v>16</v>
      </c>
      <c r="K13" s="125">
        <f>OS!S13</f>
        <v>0</v>
      </c>
      <c r="L13" s="125">
        <f>OS!T13</f>
        <v>15</v>
      </c>
    </row>
    <row r="14" spans="1:12" ht="12.9" customHeight="1" x14ac:dyDescent="0.25">
      <c r="A14" s="52">
        <v>6</v>
      </c>
      <c r="B14" s="53" t="s">
        <v>42</v>
      </c>
      <c r="C14" s="95">
        <f>OS!D14</f>
        <v>77</v>
      </c>
      <c r="D14" s="95">
        <f>OS!G14</f>
        <v>432</v>
      </c>
      <c r="E14" s="95">
        <f>OS!H14</f>
        <v>423</v>
      </c>
      <c r="F14" s="95">
        <f>OS!M14</f>
        <v>279</v>
      </c>
      <c r="G14" s="95">
        <f>OS!R14</f>
        <v>230</v>
      </c>
      <c r="H14" s="28">
        <v>4</v>
      </c>
      <c r="I14" s="28">
        <v>10</v>
      </c>
      <c r="K14" s="125">
        <f>OS!S14</f>
        <v>2</v>
      </c>
      <c r="L14" s="125">
        <f>OS!T14</f>
        <v>6</v>
      </c>
    </row>
    <row r="15" spans="1:12" ht="12.9" customHeight="1" x14ac:dyDescent="0.25">
      <c r="A15" s="205" t="s">
        <v>226</v>
      </c>
      <c r="B15" s="204"/>
      <c r="C15" s="126">
        <f>OS!D15</f>
        <v>77</v>
      </c>
      <c r="D15" s="126">
        <f>OS!G15</f>
        <v>460</v>
      </c>
      <c r="E15" s="126">
        <f>OS!H15</f>
        <v>437</v>
      </c>
      <c r="F15" s="126">
        <f>OS!M15</f>
        <v>288</v>
      </c>
      <c r="G15" s="126">
        <f>OS!R15</f>
        <v>249</v>
      </c>
      <c r="H15" s="126">
        <f>SUM(H13:H14)</f>
        <v>4</v>
      </c>
      <c r="I15" s="126">
        <f>SUM(I13:I14)</f>
        <v>26</v>
      </c>
      <c r="K15" s="128">
        <f>OS!S15</f>
        <v>2</v>
      </c>
      <c r="L15" s="128">
        <f>OS!T15</f>
        <v>21</v>
      </c>
    </row>
    <row r="16" spans="1:12" ht="12.9" customHeight="1" x14ac:dyDescent="0.25">
      <c r="A16" s="52">
        <v>7</v>
      </c>
      <c r="B16" s="129" t="s">
        <v>43</v>
      </c>
      <c r="C16" s="95">
        <f>OS!D16</f>
        <v>0</v>
      </c>
      <c r="D16" s="95">
        <f>OS!G16</f>
        <v>186</v>
      </c>
      <c r="E16" s="95">
        <f>OS!H16</f>
        <v>186</v>
      </c>
      <c r="F16" s="95">
        <f>OS!M16</f>
        <v>185</v>
      </c>
      <c r="G16" s="95">
        <f>OS!R16</f>
        <v>1</v>
      </c>
      <c r="H16" s="28"/>
      <c r="I16" s="28"/>
      <c r="K16" s="125">
        <f>OS!S16</f>
        <v>0</v>
      </c>
      <c r="L16" s="125">
        <f>OS!T16</f>
        <v>0</v>
      </c>
    </row>
    <row r="17" spans="1:12" ht="12.9" customHeight="1" x14ac:dyDescent="0.25">
      <c r="A17" s="52">
        <v>8</v>
      </c>
      <c r="B17" s="129" t="s">
        <v>44</v>
      </c>
      <c r="C17" s="95">
        <f>OS!D17</f>
        <v>0</v>
      </c>
      <c r="D17" s="95">
        <f>OS!G17</f>
        <v>137</v>
      </c>
      <c r="E17" s="95">
        <f>OS!H17</f>
        <v>137</v>
      </c>
      <c r="F17" s="95">
        <f>OS!M17</f>
        <v>130</v>
      </c>
      <c r="G17" s="95">
        <f>OS!R17</f>
        <v>7</v>
      </c>
      <c r="H17" s="28"/>
      <c r="I17" s="28"/>
      <c r="K17" s="125">
        <f>OS!S17</f>
        <v>0</v>
      </c>
      <c r="L17" s="125">
        <f>OS!T17</f>
        <v>0</v>
      </c>
    </row>
    <row r="18" spans="1:12" ht="12.9" customHeight="1" x14ac:dyDescent="0.25">
      <c r="A18" s="52">
        <v>9</v>
      </c>
      <c r="B18" s="129" t="s">
        <v>45</v>
      </c>
      <c r="C18" s="95">
        <f>OS!D18</f>
        <v>0</v>
      </c>
      <c r="D18" s="95">
        <f>OS!G18</f>
        <v>2</v>
      </c>
      <c r="E18" s="95">
        <f>OS!H18</f>
        <v>2</v>
      </c>
      <c r="F18" s="95">
        <f>OS!M18</f>
        <v>2</v>
      </c>
      <c r="G18" s="95">
        <f>OS!R18</f>
        <v>0</v>
      </c>
      <c r="H18" s="28"/>
      <c r="I18" s="28"/>
      <c r="K18" s="125">
        <f>OS!S18</f>
        <v>0</v>
      </c>
      <c r="L18" s="125">
        <f>OS!T18</f>
        <v>0</v>
      </c>
    </row>
    <row r="19" spans="1:12" ht="12.9" customHeight="1" x14ac:dyDescent="0.25">
      <c r="A19" s="52">
        <v>10</v>
      </c>
      <c r="B19" s="53" t="s">
        <v>46</v>
      </c>
      <c r="C19" s="95">
        <f>OS!D19</f>
        <v>0</v>
      </c>
      <c r="D19" s="95">
        <f>OS!G19</f>
        <v>3</v>
      </c>
      <c r="E19" s="95">
        <f>OS!H19</f>
        <v>3</v>
      </c>
      <c r="F19" s="95">
        <f>OS!M19</f>
        <v>3</v>
      </c>
      <c r="G19" s="95">
        <f>OS!R19</f>
        <v>0</v>
      </c>
      <c r="H19" s="28"/>
      <c r="I19" s="28"/>
      <c r="K19" s="125">
        <f>OS!S19</f>
        <v>0</v>
      </c>
      <c r="L19" s="125">
        <f>OS!T19</f>
        <v>0</v>
      </c>
    </row>
    <row r="20" spans="1:12" ht="12.9" customHeight="1" x14ac:dyDescent="0.25">
      <c r="A20" s="52">
        <v>11</v>
      </c>
      <c r="B20" s="129" t="s">
        <v>47</v>
      </c>
      <c r="C20" s="95">
        <f>OS!D20</f>
        <v>0</v>
      </c>
      <c r="D20" s="95">
        <f>OS!G20</f>
        <v>0</v>
      </c>
      <c r="E20" s="95">
        <f>OS!H20</f>
        <v>0</v>
      </c>
      <c r="F20" s="95">
        <f>OS!M20</f>
        <v>0</v>
      </c>
      <c r="G20" s="95">
        <f>OS!R20</f>
        <v>0</v>
      </c>
      <c r="H20" s="28"/>
      <c r="I20" s="28"/>
      <c r="K20" s="125">
        <f>OS!S20</f>
        <v>0</v>
      </c>
      <c r="L20" s="125">
        <f>OS!T20</f>
        <v>0</v>
      </c>
    </row>
    <row r="21" spans="1:12" ht="12.9" customHeight="1" x14ac:dyDescent="0.25">
      <c r="A21" s="52">
        <v>12</v>
      </c>
      <c r="B21" s="129" t="s">
        <v>48</v>
      </c>
      <c r="C21" s="95">
        <f>OS!D21</f>
        <v>0</v>
      </c>
      <c r="D21" s="95">
        <f>OS!G21</f>
        <v>0</v>
      </c>
      <c r="E21" s="95">
        <f>OS!H21</f>
        <v>0</v>
      </c>
      <c r="F21" s="95">
        <f>OS!M21</f>
        <v>0</v>
      </c>
      <c r="G21" s="95">
        <f>OS!R21</f>
        <v>0</v>
      </c>
      <c r="H21" s="28"/>
      <c r="I21" s="28"/>
      <c r="K21" s="125">
        <f>OS!S21</f>
        <v>0</v>
      </c>
      <c r="L21" s="125">
        <f>OS!T21</f>
        <v>0</v>
      </c>
    </row>
    <row r="22" spans="1:12" ht="12.9" customHeight="1" x14ac:dyDescent="0.25">
      <c r="A22" s="52">
        <v>13</v>
      </c>
      <c r="B22" s="53" t="s">
        <v>49</v>
      </c>
      <c r="C22" s="95">
        <f>OS!D22</f>
        <v>5</v>
      </c>
      <c r="D22" s="95">
        <f>OS!G22</f>
        <v>22</v>
      </c>
      <c r="E22" s="95">
        <f>OS!H22</f>
        <v>22</v>
      </c>
      <c r="F22" s="95">
        <f>OS!M22</f>
        <v>23</v>
      </c>
      <c r="G22" s="95">
        <f>OS!R22</f>
        <v>4</v>
      </c>
      <c r="H22" s="28"/>
      <c r="I22" s="28"/>
      <c r="K22" s="125">
        <f>OS!S22</f>
        <v>0</v>
      </c>
      <c r="L22" s="125">
        <f>OS!T22</f>
        <v>0</v>
      </c>
    </row>
    <row r="23" spans="1:12" ht="12.9" customHeight="1" x14ac:dyDescent="0.25">
      <c r="A23" s="52">
        <v>14</v>
      </c>
      <c r="B23" s="53" t="s">
        <v>50</v>
      </c>
      <c r="C23" s="95">
        <f>OS!D23</f>
        <v>4</v>
      </c>
      <c r="D23" s="95">
        <f>OS!G23</f>
        <v>16</v>
      </c>
      <c r="E23" s="95">
        <f>OS!H23</f>
        <v>16</v>
      </c>
      <c r="F23" s="95">
        <f>OS!M23</f>
        <v>17</v>
      </c>
      <c r="G23" s="95">
        <f>OS!R23</f>
        <v>3</v>
      </c>
      <c r="H23" s="28"/>
      <c r="I23" s="28"/>
      <c r="K23" s="125">
        <f>OS!S23</f>
        <v>0</v>
      </c>
      <c r="L23" s="125">
        <f>OS!T23</f>
        <v>0</v>
      </c>
    </row>
    <row r="24" spans="1:12" ht="12.9" customHeight="1" x14ac:dyDescent="0.25">
      <c r="A24" s="52">
        <v>15</v>
      </c>
      <c r="B24" s="129" t="s">
        <v>51</v>
      </c>
      <c r="C24" s="95">
        <f>OS!D24</f>
        <v>0</v>
      </c>
      <c r="D24" s="95">
        <f>OS!G24</f>
        <v>53</v>
      </c>
      <c r="E24" s="95">
        <f>OS!H24</f>
        <v>53</v>
      </c>
      <c r="F24" s="95">
        <f>OS!M24</f>
        <v>43</v>
      </c>
      <c r="G24" s="95">
        <f>OS!R24</f>
        <v>10</v>
      </c>
      <c r="H24" s="28"/>
      <c r="I24" s="28"/>
      <c r="K24" s="125">
        <f>OS!S24</f>
        <v>0</v>
      </c>
      <c r="L24" s="125">
        <f>OS!T24</f>
        <v>0</v>
      </c>
    </row>
    <row r="25" spans="1:12" ht="12.9" customHeight="1" x14ac:dyDescent="0.25">
      <c r="A25" s="205" t="s">
        <v>227</v>
      </c>
      <c r="B25" s="204"/>
      <c r="C25" s="126">
        <f>OS!D25</f>
        <v>9</v>
      </c>
      <c r="D25" s="126">
        <f>OS!G25</f>
        <v>419</v>
      </c>
      <c r="E25" s="126">
        <f>OS!H25</f>
        <v>419</v>
      </c>
      <c r="F25" s="126">
        <f>OS!M25</f>
        <v>403</v>
      </c>
      <c r="G25" s="126">
        <f>OS!R25</f>
        <v>25</v>
      </c>
      <c r="H25" s="126">
        <f>SUM(H16:H24)</f>
        <v>0</v>
      </c>
      <c r="I25" s="126">
        <f>SUM(I16:I24)</f>
        <v>0</v>
      </c>
      <c r="K25" s="128">
        <f>OS!S25</f>
        <v>0</v>
      </c>
      <c r="L25" s="128">
        <f>OS!T25</f>
        <v>0</v>
      </c>
    </row>
    <row r="26" spans="1:12" ht="12.9" customHeight="1" x14ac:dyDescent="0.25">
      <c r="A26" s="205" t="s">
        <v>228</v>
      </c>
      <c r="B26" s="204"/>
      <c r="C26" s="126">
        <f>OS!D26</f>
        <v>86</v>
      </c>
      <c r="D26" s="126">
        <f>OS!G26</f>
        <v>879</v>
      </c>
      <c r="E26" s="126">
        <f>OS!H26</f>
        <v>856</v>
      </c>
      <c r="F26" s="126">
        <f>OS!M26</f>
        <v>691</v>
      </c>
      <c r="G26" s="126">
        <f>OS!R26</f>
        <v>274</v>
      </c>
      <c r="H26" s="126">
        <f>SUM(H13:H14,H16:H24)</f>
        <v>4</v>
      </c>
      <c r="I26" s="126">
        <f>SUM(I13:I14,I16:I24)</f>
        <v>26</v>
      </c>
      <c r="K26" s="128">
        <f>OS!S26</f>
        <v>2</v>
      </c>
      <c r="L26" s="128">
        <f>OS!T26</f>
        <v>21</v>
      </c>
    </row>
    <row r="27" spans="1:12" ht="12.9" customHeight="1" x14ac:dyDescent="0.25">
      <c r="A27" s="52">
        <v>16</v>
      </c>
      <c r="B27" s="130" t="s">
        <v>52</v>
      </c>
      <c r="C27" s="95">
        <f>OS!D27</f>
        <v>2</v>
      </c>
      <c r="D27" s="95">
        <f>OS!G27</f>
        <v>40</v>
      </c>
      <c r="E27" s="95">
        <f>OS!H27</f>
        <v>40</v>
      </c>
      <c r="F27" s="95">
        <f>OS!M27</f>
        <v>34</v>
      </c>
      <c r="G27" s="95">
        <f>OS!R27</f>
        <v>8</v>
      </c>
      <c r="H27" s="28"/>
      <c r="I27" s="28"/>
      <c r="K27" s="125">
        <f>OS!S27</f>
        <v>0</v>
      </c>
      <c r="L27" s="125">
        <f>OS!T27</f>
        <v>0</v>
      </c>
    </row>
    <row r="28" spans="1:12" ht="12.9" customHeight="1" x14ac:dyDescent="0.25">
      <c r="A28" s="52">
        <v>17</v>
      </c>
      <c r="B28" s="130" t="s">
        <v>53</v>
      </c>
      <c r="C28" s="95">
        <f>OS!D28</f>
        <v>0</v>
      </c>
      <c r="D28" s="95">
        <f>OS!G28</f>
        <v>0</v>
      </c>
      <c r="E28" s="95">
        <f>OS!H28</f>
        <v>0</v>
      </c>
      <c r="F28" s="95">
        <f>OS!M28</f>
        <v>0</v>
      </c>
      <c r="G28" s="95">
        <f>OS!R28</f>
        <v>0</v>
      </c>
      <c r="H28" s="28"/>
      <c r="I28" s="28"/>
      <c r="K28" s="125">
        <f>OS!S28</f>
        <v>0</v>
      </c>
      <c r="L28" s="125">
        <f>OS!T28</f>
        <v>0</v>
      </c>
    </row>
    <row r="29" spans="1:12" ht="12.9" customHeight="1" x14ac:dyDescent="0.25">
      <c r="A29" s="52">
        <v>18</v>
      </c>
      <c r="B29" s="130" t="s">
        <v>54</v>
      </c>
      <c r="C29" s="95">
        <f>OS!D29</f>
        <v>0</v>
      </c>
      <c r="D29" s="95">
        <f>OS!G29</f>
        <v>0</v>
      </c>
      <c r="E29" s="95">
        <f>OS!H29</f>
        <v>0</v>
      </c>
      <c r="F29" s="95">
        <f>OS!M29</f>
        <v>0</v>
      </c>
      <c r="G29" s="95">
        <f>OS!R29</f>
        <v>0</v>
      </c>
      <c r="H29" s="28"/>
      <c r="I29" s="28"/>
      <c r="K29" s="125">
        <f>OS!S29</f>
        <v>0</v>
      </c>
      <c r="L29" s="125">
        <f>OS!T29</f>
        <v>0</v>
      </c>
    </row>
    <row r="30" spans="1:12" ht="12.9" customHeight="1" x14ac:dyDescent="0.25">
      <c r="A30" s="52">
        <v>19</v>
      </c>
      <c r="B30" s="130" t="s">
        <v>55</v>
      </c>
      <c r="C30" s="95">
        <f>OS!D30</f>
        <v>0</v>
      </c>
      <c r="D30" s="95">
        <f>OS!G30</f>
        <v>0</v>
      </c>
      <c r="E30" s="95">
        <f>OS!H30</f>
        <v>0</v>
      </c>
      <c r="F30" s="95">
        <f>OS!M30</f>
        <v>0</v>
      </c>
      <c r="G30" s="95">
        <f>OS!R30</f>
        <v>0</v>
      </c>
      <c r="H30" s="28"/>
      <c r="I30" s="28"/>
      <c r="K30" s="125">
        <f>OS!S30</f>
        <v>0</v>
      </c>
      <c r="L30" s="125">
        <f>OS!T30</f>
        <v>0</v>
      </c>
    </row>
    <row r="31" spans="1:12" ht="12.9" customHeight="1" x14ac:dyDescent="0.25">
      <c r="A31" s="52">
        <v>20</v>
      </c>
      <c r="B31" s="130" t="s">
        <v>56</v>
      </c>
      <c r="C31" s="95">
        <f>OS!D31</f>
        <v>0</v>
      </c>
      <c r="D31" s="95">
        <f>OS!G31</f>
        <v>0</v>
      </c>
      <c r="E31" s="95">
        <f>OS!H31</f>
        <v>0</v>
      </c>
      <c r="F31" s="95">
        <f>OS!M31</f>
        <v>0</v>
      </c>
      <c r="G31" s="95">
        <f>OS!R31</f>
        <v>0</v>
      </c>
      <c r="H31" s="28"/>
      <c r="I31" s="28"/>
      <c r="K31" s="125">
        <f>OS!S31</f>
        <v>0</v>
      </c>
      <c r="L31" s="125">
        <f>OS!T31</f>
        <v>0</v>
      </c>
    </row>
    <row r="32" spans="1:12" ht="12.9" customHeight="1" x14ac:dyDescent="0.25">
      <c r="A32" s="52">
        <v>21</v>
      </c>
      <c r="B32" s="130" t="s">
        <v>57</v>
      </c>
      <c r="C32" s="95">
        <f>OS!D32</f>
        <v>0</v>
      </c>
      <c r="D32" s="95">
        <f>OS!G32</f>
        <v>0</v>
      </c>
      <c r="E32" s="95">
        <f>OS!H32</f>
        <v>0</v>
      </c>
      <c r="F32" s="95">
        <f>OS!M32</f>
        <v>0</v>
      </c>
      <c r="G32" s="95">
        <f>OS!R32</f>
        <v>0</v>
      </c>
      <c r="H32" s="28"/>
      <c r="I32" s="28"/>
      <c r="K32" s="125">
        <f>OS!S32</f>
        <v>0</v>
      </c>
      <c r="L32" s="125">
        <f>OS!T32</f>
        <v>0</v>
      </c>
    </row>
    <row r="33" spans="1:12" ht="12.9" customHeight="1" x14ac:dyDescent="0.25">
      <c r="A33" s="52">
        <v>22</v>
      </c>
      <c r="B33" s="130" t="s">
        <v>58</v>
      </c>
      <c r="C33" s="95">
        <f>OS!D33</f>
        <v>8</v>
      </c>
      <c r="D33" s="95">
        <f>OS!G33</f>
        <v>175</v>
      </c>
      <c r="E33" s="95">
        <f>OS!H33</f>
        <v>174</v>
      </c>
      <c r="F33" s="95">
        <f>OS!M33</f>
        <v>176</v>
      </c>
      <c r="G33" s="95">
        <f>OS!R33</f>
        <v>7</v>
      </c>
      <c r="H33" s="28"/>
      <c r="I33" s="28"/>
      <c r="K33" s="125">
        <f>OS!S33</f>
        <v>0</v>
      </c>
      <c r="L33" s="125">
        <f>OS!T33</f>
        <v>0</v>
      </c>
    </row>
    <row r="34" spans="1:12" ht="12.9" customHeight="1" x14ac:dyDescent="0.25">
      <c r="A34" s="52">
        <v>23</v>
      </c>
      <c r="B34" s="130" t="s">
        <v>59</v>
      </c>
      <c r="C34" s="95">
        <f>OS!D34</f>
        <v>0</v>
      </c>
      <c r="D34" s="95">
        <f>OS!G34</f>
        <v>1</v>
      </c>
      <c r="E34" s="95">
        <f>OS!H34</f>
        <v>1</v>
      </c>
      <c r="F34" s="95">
        <f>OS!M34</f>
        <v>1</v>
      </c>
      <c r="G34" s="95">
        <f>OS!R34</f>
        <v>0</v>
      </c>
      <c r="H34" s="28"/>
      <c r="I34" s="28"/>
      <c r="K34" s="125">
        <f>OS!S34</f>
        <v>0</v>
      </c>
      <c r="L34" s="125">
        <f>OS!T34</f>
        <v>0</v>
      </c>
    </row>
    <row r="35" spans="1:12" ht="12.9" customHeight="1" x14ac:dyDescent="0.25">
      <c r="A35" s="52">
        <v>24</v>
      </c>
      <c r="B35" s="129" t="s">
        <v>60</v>
      </c>
      <c r="C35" s="95">
        <f>OS!D35</f>
        <v>0</v>
      </c>
      <c r="D35" s="95">
        <f>OS!G35</f>
        <v>3</v>
      </c>
      <c r="E35" s="95">
        <f>OS!H35</f>
        <v>3</v>
      </c>
      <c r="F35" s="95">
        <f>OS!M35</f>
        <v>3</v>
      </c>
      <c r="G35" s="95">
        <f>OS!R35</f>
        <v>0</v>
      </c>
      <c r="H35" s="28"/>
      <c r="I35" s="28"/>
      <c r="K35" s="125">
        <f>OS!S35</f>
        <v>0</v>
      </c>
      <c r="L35" s="125">
        <f>OS!T35</f>
        <v>0</v>
      </c>
    </row>
    <row r="36" spans="1:12" ht="12.9" customHeight="1" x14ac:dyDescent="0.25">
      <c r="A36" s="52">
        <v>25</v>
      </c>
      <c r="B36" s="129" t="s">
        <v>61</v>
      </c>
      <c r="C36" s="95">
        <f>OS!D36</f>
        <v>0</v>
      </c>
      <c r="D36" s="95">
        <f>OS!G36</f>
        <v>123</v>
      </c>
      <c r="E36" s="95">
        <f>OS!H36</f>
        <v>123</v>
      </c>
      <c r="F36" s="95">
        <f>OS!M36</f>
        <v>123</v>
      </c>
      <c r="G36" s="95">
        <f>OS!R36</f>
        <v>0</v>
      </c>
      <c r="H36" s="28"/>
      <c r="I36" s="28"/>
      <c r="K36" s="125">
        <f>OS!S36</f>
        <v>0</v>
      </c>
      <c r="L36" s="125">
        <f>OS!T36</f>
        <v>0</v>
      </c>
    </row>
    <row r="37" spans="1:12" ht="12.9" customHeight="1" x14ac:dyDescent="0.25">
      <c r="A37" s="52">
        <v>26</v>
      </c>
      <c r="B37" s="130" t="s">
        <v>62</v>
      </c>
      <c r="C37" s="95">
        <f>OS!D37</f>
        <v>0</v>
      </c>
      <c r="D37" s="95">
        <f>OS!G37</f>
        <v>0</v>
      </c>
      <c r="E37" s="95">
        <f>OS!H37</f>
        <v>0</v>
      </c>
      <c r="F37" s="95">
        <f>OS!M37</f>
        <v>0</v>
      </c>
      <c r="G37" s="95">
        <f>OS!R37</f>
        <v>0</v>
      </c>
      <c r="H37" s="28"/>
      <c r="I37" s="28"/>
      <c r="K37" s="125">
        <f>OS!S37</f>
        <v>0</v>
      </c>
      <c r="L37" s="125">
        <f>OS!T37</f>
        <v>0</v>
      </c>
    </row>
    <row r="38" spans="1:12" ht="12.9" customHeight="1" x14ac:dyDescent="0.25">
      <c r="A38" s="52">
        <v>27</v>
      </c>
      <c r="B38" s="130" t="s">
        <v>63</v>
      </c>
      <c r="C38" s="95">
        <f>OS!D38</f>
        <v>0</v>
      </c>
      <c r="D38" s="95">
        <f>OS!G38</f>
        <v>0</v>
      </c>
      <c r="E38" s="95">
        <f>OS!H38</f>
        <v>0</v>
      </c>
      <c r="F38" s="95">
        <f>OS!M38</f>
        <v>0</v>
      </c>
      <c r="G38" s="95">
        <f>OS!R38</f>
        <v>0</v>
      </c>
      <c r="H38" s="28"/>
      <c r="I38" s="28"/>
      <c r="K38" s="125">
        <f>OS!S38</f>
        <v>0</v>
      </c>
      <c r="L38" s="125">
        <f>OS!T38</f>
        <v>0</v>
      </c>
    </row>
    <row r="39" spans="1:12" ht="12.9" customHeight="1" x14ac:dyDescent="0.25">
      <c r="A39" s="52">
        <v>28</v>
      </c>
      <c r="B39" s="130" t="s">
        <v>64</v>
      </c>
      <c r="C39" s="95">
        <f>OS!D39</f>
        <v>0</v>
      </c>
      <c r="D39" s="95">
        <f>OS!G39</f>
        <v>5</v>
      </c>
      <c r="E39" s="95">
        <f>OS!H39</f>
        <v>5</v>
      </c>
      <c r="F39" s="95">
        <f>OS!M39</f>
        <v>4</v>
      </c>
      <c r="G39" s="95">
        <f>OS!R39</f>
        <v>1</v>
      </c>
      <c r="H39" s="28"/>
      <c r="I39" s="28"/>
      <c r="K39" s="125">
        <f>OS!S39</f>
        <v>0</v>
      </c>
      <c r="L39" s="125">
        <f>OS!T39</f>
        <v>0</v>
      </c>
    </row>
    <row r="40" spans="1:12" ht="12.9" customHeight="1" x14ac:dyDescent="0.25">
      <c r="A40" s="52">
        <v>29</v>
      </c>
      <c r="B40" s="130" t="s">
        <v>65</v>
      </c>
      <c r="C40" s="95">
        <f>OS!D40</f>
        <v>525</v>
      </c>
      <c r="D40" s="95">
        <f>OS!G40</f>
        <v>1201</v>
      </c>
      <c r="E40" s="95">
        <f>OS!H40</f>
        <v>1186</v>
      </c>
      <c r="F40" s="95">
        <f>OS!M40</f>
        <v>1285</v>
      </c>
      <c r="G40" s="95">
        <f>OS!R40</f>
        <v>441</v>
      </c>
      <c r="H40" s="28">
        <v>3</v>
      </c>
      <c r="I40" s="28">
        <v>5</v>
      </c>
      <c r="K40" s="125">
        <f>OS!S40</f>
        <v>0</v>
      </c>
      <c r="L40" s="125">
        <f>OS!T40</f>
        <v>1</v>
      </c>
    </row>
    <row r="41" spans="1:12" ht="12.9" customHeight="1" x14ac:dyDescent="0.25">
      <c r="A41" s="52">
        <v>30</v>
      </c>
      <c r="B41" s="130" t="s">
        <v>66</v>
      </c>
      <c r="C41" s="95">
        <f>OS!D41</f>
        <v>0</v>
      </c>
      <c r="D41" s="95">
        <f>OS!G41</f>
        <v>0</v>
      </c>
      <c r="E41" s="95">
        <f>OS!H41</f>
        <v>0</v>
      </c>
      <c r="F41" s="95">
        <f>OS!M41</f>
        <v>0</v>
      </c>
      <c r="G41" s="95">
        <f>OS!R41</f>
        <v>0</v>
      </c>
      <c r="H41" s="28"/>
      <c r="I41" s="28"/>
      <c r="K41" s="125">
        <f>OS!S41</f>
        <v>0</v>
      </c>
      <c r="L41" s="125">
        <f>OS!T41</f>
        <v>0</v>
      </c>
    </row>
    <row r="42" spans="1:12" ht="12.9" customHeight="1" x14ac:dyDescent="0.25">
      <c r="A42" s="52">
        <v>31</v>
      </c>
      <c r="B42" s="130" t="s">
        <v>67</v>
      </c>
      <c r="C42" s="95">
        <f>OS!D42</f>
        <v>0</v>
      </c>
      <c r="D42" s="95">
        <f>OS!G42</f>
        <v>11</v>
      </c>
      <c r="E42" s="95">
        <f>OS!H42</f>
        <v>10</v>
      </c>
      <c r="F42" s="95">
        <f>OS!M42</f>
        <v>11</v>
      </c>
      <c r="G42" s="95">
        <f>OS!R42</f>
        <v>0</v>
      </c>
      <c r="H42" s="28"/>
      <c r="I42" s="28"/>
      <c r="K42" s="125">
        <f>OS!S42</f>
        <v>0</v>
      </c>
      <c r="L42" s="125">
        <f>OS!T42</f>
        <v>0</v>
      </c>
    </row>
    <row r="43" spans="1:12" ht="12.9" customHeight="1" x14ac:dyDescent="0.25">
      <c r="A43" s="52">
        <v>32</v>
      </c>
      <c r="B43" s="130" t="s">
        <v>68</v>
      </c>
      <c r="C43" s="95">
        <f>OS!D43</f>
        <v>0</v>
      </c>
      <c r="D43" s="95">
        <f>OS!G43</f>
        <v>0</v>
      </c>
      <c r="E43" s="95">
        <f>OS!H43</f>
        <v>0</v>
      </c>
      <c r="F43" s="95">
        <f>OS!M43</f>
        <v>0</v>
      </c>
      <c r="G43" s="95">
        <f>OS!R43</f>
        <v>0</v>
      </c>
      <c r="H43" s="28"/>
      <c r="I43" s="28"/>
      <c r="K43" s="125">
        <f>OS!S43</f>
        <v>0</v>
      </c>
      <c r="L43" s="125">
        <f>OS!T43</f>
        <v>0</v>
      </c>
    </row>
    <row r="44" spans="1:12" ht="12.9" customHeight="1" x14ac:dyDescent="0.25">
      <c r="A44" s="52">
        <v>33</v>
      </c>
      <c r="B44" s="130" t="s">
        <v>69</v>
      </c>
      <c r="C44" s="95">
        <f>OS!D44</f>
        <v>2</v>
      </c>
      <c r="D44" s="95">
        <f>OS!G44</f>
        <v>18</v>
      </c>
      <c r="E44" s="95">
        <f>OS!H44</f>
        <v>18</v>
      </c>
      <c r="F44" s="95">
        <f>OS!M44</f>
        <v>15</v>
      </c>
      <c r="G44" s="95">
        <f>OS!R44</f>
        <v>5</v>
      </c>
      <c r="H44" s="28"/>
      <c r="I44" s="28"/>
      <c r="K44" s="125">
        <f>OS!S44</f>
        <v>0</v>
      </c>
      <c r="L44" s="125">
        <f>OS!T44</f>
        <v>0</v>
      </c>
    </row>
    <row r="45" spans="1:12" ht="12.9" customHeight="1" x14ac:dyDescent="0.25">
      <c r="A45" s="52">
        <v>34</v>
      </c>
      <c r="B45" s="130" t="s">
        <v>70</v>
      </c>
      <c r="C45" s="95">
        <f>OS!D45</f>
        <v>0</v>
      </c>
      <c r="D45" s="95">
        <f>OS!G45</f>
        <v>0</v>
      </c>
      <c r="E45" s="95">
        <f>OS!H45</f>
        <v>0</v>
      </c>
      <c r="F45" s="95">
        <f>OS!M45</f>
        <v>0</v>
      </c>
      <c r="G45" s="95">
        <f>OS!R45</f>
        <v>0</v>
      </c>
      <c r="H45" s="28"/>
      <c r="I45" s="28"/>
      <c r="K45" s="125">
        <f>OS!S45</f>
        <v>0</v>
      </c>
      <c r="L45" s="125">
        <f>OS!T45</f>
        <v>0</v>
      </c>
    </row>
    <row r="46" spans="1:12" ht="12.9" customHeight="1" x14ac:dyDescent="0.25">
      <c r="A46" s="52">
        <v>35</v>
      </c>
      <c r="B46" s="130" t="s">
        <v>71</v>
      </c>
      <c r="C46" s="95">
        <f>OS!D46</f>
        <v>0</v>
      </c>
      <c r="D46" s="95">
        <f>OS!G46</f>
        <v>0</v>
      </c>
      <c r="E46" s="95">
        <f>OS!H46</f>
        <v>0</v>
      </c>
      <c r="F46" s="95">
        <f>OS!M46</f>
        <v>0</v>
      </c>
      <c r="G46" s="95">
        <f>OS!R46</f>
        <v>0</v>
      </c>
      <c r="H46" s="28"/>
      <c r="I46" s="28"/>
      <c r="K46" s="125">
        <f>OS!S46</f>
        <v>0</v>
      </c>
      <c r="L46" s="125">
        <f>OS!T46</f>
        <v>0</v>
      </c>
    </row>
    <row r="47" spans="1:12" ht="12.9" customHeight="1" x14ac:dyDescent="0.25">
      <c r="A47" s="52">
        <v>36</v>
      </c>
      <c r="B47" s="130" t="s">
        <v>197</v>
      </c>
      <c r="C47" s="95">
        <f>OS!D47</f>
        <v>0</v>
      </c>
      <c r="D47" s="95">
        <f>OS!G47</f>
        <v>0</v>
      </c>
      <c r="E47" s="95">
        <f>OS!H47</f>
        <v>0</v>
      </c>
      <c r="F47" s="95">
        <f>OS!M47</f>
        <v>0</v>
      </c>
      <c r="G47" s="95">
        <f>OS!R47</f>
        <v>0</v>
      </c>
      <c r="H47" s="28"/>
      <c r="I47" s="28"/>
      <c r="K47" s="125">
        <f>OS!S47</f>
        <v>0</v>
      </c>
      <c r="L47" s="125">
        <f>OS!T47</f>
        <v>0</v>
      </c>
    </row>
    <row r="48" spans="1:12" ht="12.9" customHeight="1" x14ac:dyDescent="0.25">
      <c r="A48" s="52">
        <v>37</v>
      </c>
      <c r="B48" s="130" t="s">
        <v>198</v>
      </c>
      <c r="C48" s="95">
        <f>OS!D48</f>
        <v>0</v>
      </c>
      <c r="D48" s="95">
        <f>OS!G48</f>
        <v>0</v>
      </c>
      <c r="E48" s="95">
        <f>OS!H48</f>
        <v>0</v>
      </c>
      <c r="F48" s="95">
        <f>OS!M48</f>
        <v>0</v>
      </c>
      <c r="G48" s="95">
        <f>OS!R48</f>
        <v>0</v>
      </c>
      <c r="H48" s="28"/>
      <c r="I48" s="28"/>
      <c r="K48" s="125">
        <f>OS!S48</f>
        <v>0</v>
      </c>
      <c r="L48" s="125">
        <f>OS!T48</f>
        <v>0</v>
      </c>
    </row>
    <row r="49" spans="1:12" ht="12.9" customHeight="1" x14ac:dyDescent="0.25">
      <c r="A49" s="52">
        <v>38</v>
      </c>
      <c r="B49" s="130" t="s">
        <v>72</v>
      </c>
      <c r="C49" s="95">
        <f>OS!D49</f>
        <v>15</v>
      </c>
      <c r="D49" s="95">
        <f>OS!G49</f>
        <v>30</v>
      </c>
      <c r="E49" s="95">
        <f>OS!H49</f>
        <v>25</v>
      </c>
      <c r="F49" s="95">
        <f>OS!M49</f>
        <v>22</v>
      </c>
      <c r="G49" s="95">
        <f>OS!R49</f>
        <v>23</v>
      </c>
      <c r="H49" s="28"/>
      <c r="I49" s="28">
        <v>1</v>
      </c>
      <c r="K49" s="125">
        <f>OS!S49</f>
        <v>0</v>
      </c>
      <c r="L49" s="125">
        <f>OS!T49</f>
        <v>0</v>
      </c>
    </row>
    <row r="50" spans="1:12" ht="12.9" customHeight="1" x14ac:dyDescent="0.25">
      <c r="A50" s="52">
        <v>39</v>
      </c>
      <c r="B50" s="130" t="s">
        <v>73</v>
      </c>
      <c r="C50" s="95">
        <f>OS!D50</f>
        <v>37</v>
      </c>
      <c r="D50" s="95">
        <f>OS!G50</f>
        <v>125</v>
      </c>
      <c r="E50" s="95">
        <f>OS!H50</f>
        <v>125</v>
      </c>
      <c r="F50" s="95">
        <f>OS!M50</f>
        <v>105</v>
      </c>
      <c r="G50" s="95">
        <f>OS!R50</f>
        <v>57</v>
      </c>
      <c r="H50" s="28"/>
      <c r="I50" s="28"/>
      <c r="K50" s="125">
        <f>OS!S50</f>
        <v>0</v>
      </c>
      <c r="L50" s="125">
        <f>OS!T50</f>
        <v>0</v>
      </c>
    </row>
    <row r="51" spans="1:12" ht="12.9" customHeight="1" x14ac:dyDescent="0.25">
      <c r="A51" s="52">
        <v>40</v>
      </c>
      <c r="B51" s="130" t="s">
        <v>74</v>
      </c>
      <c r="C51" s="95">
        <f>OS!D51</f>
        <v>21</v>
      </c>
      <c r="D51" s="95">
        <f>OS!G51</f>
        <v>884</v>
      </c>
      <c r="E51" s="95">
        <f>OS!H51</f>
        <v>884</v>
      </c>
      <c r="F51" s="95">
        <f>OS!M51</f>
        <v>646</v>
      </c>
      <c r="G51" s="95">
        <f>OS!R51</f>
        <v>259</v>
      </c>
      <c r="H51" s="28"/>
      <c r="I51" s="28"/>
      <c r="K51" s="125">
        <f>OS!S51</f>
        <v>0</v>
      </c>
      <c r="L51" s="125">
        <f>OS!T51</f>
        <v>0</v>
      </c>
    </row>
    <row r="52" spans="1:12" ht="12.9" customHeight="1" x14ac:dyDescent="0.25">
      <c r="A52" s="52">
        <v>41</v>
      </c>
      <c r="B52" s="130" t="s">
        <v>75</v>
      </c>
      <c r="C52" s="95">
        <f>OS!D52</f>
        <v>0</v>
      </c>
      <c r="D52" s="95">
        <f>OS!G52</f>
        <v>0</v>
      </c>
      <c r="E52" s="95">
        <f>OS!H52</f>
        <v>0</v>
      </c>
      <c r="F52" s="95">
        <f>OS!M52</f>
        <v>0</v>
      </c>
      <c r="G52" s="95">
        <f>OS!R52</f>
        <v>0</v>
      </c>
      <c r="H52" s="28"/>
      <c r="I52" s="28"/>
      <c r="K52" s="125">
        <f>OS!S52</f>
        <v>0</v>
      </c>
      <c r="L52" s="125">
        <f>OS!T52</f>
        <v>0</v>
      </c>
    </row>
    <row r="53" spans="1:12" ht="12.9" customHeight="1" x14ac:dyDescent="0.25">
      <c r="A53" s="52">
        <v>42</v>
      </c>
      <c r="B53" s="130" t="s">
        <v>76</v>
      </c>
      <c r="C53" s="95">
        <f>OS!D53</f>
        <v>0</v>
      </c>
      <c r="D53" s="95">
        <f>OS!G53</f>
        <v>0</v>
      </c>
      <c r="E53" s="95">
        <f>OS!H53</f>
        <v>0</v>
      </c>
      <c r="F53" s="95">
        <f>OS!M53</f>
        <v>0</v>
      </c>
      <c r="G53" s="95">
        <f>OS!R53</f>
        <v>0</v>
      </c>
      <c r="H53" s="28"/>
      <c r="I53" s="28"/>
      <c r="K53" s="125">
        <f>OS!S53</f>
        <v>0</v>
      </c>
      <c r="L53" s="125">
        <f>OS!T53</f>
        <v>0</v>
      </c>
    </row>
    <row r="54" spans="1:12" ht="12.9" customHeight="1" x14ac:dyDescent="0.25">
      <c r="A54" s="52">
        <v>43</v>
      </c>
      <c r="B54" s="130" t="s">
        <v>77</v>
      </c>
      <c r="C54" s="95">
        <f>OS!D54</f>
        <v>0</v>
      </c>
      <c r="D54" s="95">
        <f>OS!G54</f>
        <v>1</v>
      </c>
      <c r="E54" s="95">
        <f>OS!H54</f>
        <v>1</v>
      </c>
      <c r="F54" s="95">
        <f>OS!M54</f>
        <v>1</v>
      </c>
      <c r="G54" s="95">
        <f>OS!R54</f>
        <v>0</v>
      </c>
      <c r="H54" s="28"/>
      <c r="I54" s="28"/>
      <c r="K54" s="125">
        <f>OS!S54</f>
        <v>0</v>
      </c>
      <c r="L54" s="125">
        <f>OS!T54</f>
        <v>0</v>
      </c>
    </row>
    <row r="55" spans="1:12" ht="12.9" customHeight="1" x14ac:dyDescent="0.25">
      <c r="A55" s="52">
        <v>44</v>
      </c>
      <c r="B55" s="130" t="s">
        <v>78</v>
      </c>
      <c r="C55" s="95">
        <f>OS!D55</f>
        <v>0</v>
      </c>
      <c r="D55" s="95">
        <f>OS!G55</f>
        <v>0</v>
      </c>
      <c r="E55" s="95">
        <f>OS!H55</f>
        <v>0</v>
      </c>
      <c r="F55" s="95">
        <f>OS!M55</f>
        <v>0</v>
      </c>
      <c r="G55" s="95">
        <f>OS!R55</f>
        <v>0</v>
      </c>
      <c r="H55" s="28"/>
      <c r="I55" s="28"/>
      <c r="K55" s="125">
        <f>OS!S55</f>
        <v>0</v>
      </c>
      <c r="L55" s="125">
        <f>OS!T55</f>
        <v>0</v>
      </c>
    </row>
    <row r="56" spans="1:12" ht="12.9" customHeight="1" x14ac:dyDescent="0.25">
      <c r="A56" s="52">
        <v>45</v>
      </c>
      <c r="B56" s="130" t="s">
        <v>168</v>
      </c>
      <c r="C56" s="95">
        <f>OS!D56</f>
        <v>1</v>
      </c>
      <c r="D56" s="95">
        <f>OS!G56</f>
        <v>1</v>
      </c>
      <c r="E56" s="95">
        <f>OS!H56</f>
        <v>1</v>
      </c>
      <c r="F56" s="95">
        <f>OS!M56</f>
        <v>1</v>
      </c>
      <c r="G56" s="95">
        <f>OS!R56</f>
        <v>1</v>
      </c>
      <c r="H56" s="30"/>
      <c r="I56" s="30"/>
      <c r="K56" s="125">
        <f>OS!S56</f>
        <v>0</v>
      </c>
      <c r="L56" s="125">
        <f>OS!T56</f>
        <v>0</v>
      </c>
    </row>
    <row r="57" spans="1:12" ht="12.9" customHeight="1" x14ac:dyDescent="0.25">
      <c r="A57" s="52">
        <v>46</v>
      </c>
      <c r="B57" s="130" t="s">
        <v>169</v>
      </c>
      <c r="C57" s="95">
        <f>OS!D57</f>
        <v>0</v>
      </c>
      <c r="D57" s="95">
        <f>OS!G57</f>
        <v>0</v>
      </c>
      <c r="E57" s="95">
        <f>OS!H57</f>
        <v>0</v>
      </c>
      <c r="F57" s="95">
        <f>OS!M57</f>
        <v>0</v>
      </c>
      <c r="G57" s="95">
        <f>OS!R57</f>
        <v>0</v>
      </c>
      <c r="H57" s="30"/>
      <c r="I57" s="30"/>
      <c r="K57" s="125">
        <f>OS!S57</f>
        <v>0</v>
      </c>
      <c r="L57" s="125">
        <f>OS!T57</f>
        <v>0</v>
      </c>
    </row>
    <row r="58" spans="1:12" ht="12.9" customHeight="1" x14ac:dyDescent="0.25">
      <c r="A58" s="52">
        <v>47</v>
      </c>
      <c r="B58" s="130" t="s">
        <v>178</v>
      </c>
      <c r="C58" s="95">
        <f>OS!D58</f>
        <v>0</v>
      </c>
      <c r="D58" s="95">
        <f>OS!G58</f>
        <v>0</v>
      </c>
      <c r="E58" s="95">
        <f>OS!H58</f>
        <v>0</v>
      </c>
      <c r="F58" s="95">
        <f>OS!M58</f>
        <v>0</v>
      </c>
      <c r="G58" s="95">
        <f>OS!R58</f>
        <v>0</v>
      </c>
      <c r="H58" s="30"/>
      <c r="I58" s="30"/>
      <c r="K58" s="125">
        <f>OS!S58</f>
        <v>0</v>
      </c>
      <c r="L58" s="125">
        <f>OS!T58</f>
        <v>0</v>
      </c>
    </row>
    <row r="59" spans="1:12" ht="12.9" customHeight="1" x14ac:dyDescent="0.25">
      <c r="A59" s="52">
        <v>48</v>
      </c>
      <c r="B59" s="130" t="s">
        <v>179</v>
      </c>
      <c r="C59" s="95">
        <f>OS!D59</f>
        <v>0</v>
      </c>
      <c r="D59" s="95">
        <f>OS!G59</f>
        <v>9</v>
      </c>
      <c r="E59" s="95">
        <f>OS!H59</f>
        <v>9</v>
      </c>
      <c r="F59" s="95">
        <f>OS!M59</f>
        <v>9</v>
      </c>
      <c r="G59" s="95">
        <f>OS!R59</f>
        <v>0</v>
      </c>
      <c r="H59" s="30"/>
      <c r="I59" s="30"/>
      <c r="K59" s="125">
        <f>OS!S59</f>
        <v>0</v>
      </c>
      <c r="L59" s="125">
        <f>OS!T59</f>
        <v>0</v>
      </c>
    </row>
    <row r="60" spans="1:12" ht="12.9" customHeight="1" x14ac:dyDescent="0.25">
      <c r="A60" s="52">
        <v>49</v>
      </c>
      <c r="B60" s="131" t="s">
        <v>180</v>
      </c>
      <c r="C60" s="95">
        <f>OS!D60</f>
        <v>0</v>
      </c>
      <c r="D60" s="95">
        <f>OS!G60</f>
        <v>0</v>
      </c>
      <c r="E60" s="95">
        <f>OS!H60</f>
        <v>0</v>
      </c>
      <c r="F60" s="95">
        <f>OS!M60</f>
        <v>0</v>
      </c>
      <c r="G60" s="95">
        <f>OS!R60</f>
        <v>0</v>
      </c>
      <c r="H60" s="30"/>
      <c r="I60" s="30"/>
      <c r="K60" s="125">
        <f>OS!S60</f>
        <v>0</v>
      </c>
      <c r="L60" s="125">
        <f>OS!T60</f>
        <v>0</v>
      </c>
    </row>
    <row r="61" spans="1:12" ht="12.9" customHeight="1" x14ac:dyDescent="0.25">
      <c r="A61" s="52">
        <v>50</v>
      </c>
      <c r="B61" s="130" t="s">
        <v>199</v>
      </c>
      <c r="C61" s="95">
        <f>OS!D61</f>
        <v>1</v>
      </c>
      <c r="D61" s="95">
        <f>OS!G61</f>
        <v>1</v>
      </c>
      <c r="E61" s="95">
        <f>OS!H61</f>
        <v>1</v>
      </c>
      <c r="F61" s="95">
        <f>OS!M61</f>
        <v>1</v>
      </c>
      <c r="G61" s="95">
        <f>OS!R61</f>
        <v>1</v>
      </c>
      <c r="H61" s="30"/>
      <c r="I61" s="30"/>
      <c r="K61" s="125">
        <f>OS!S61</f>
        <v>0</v>
      </c>
      <c r="L61" s="125">
        <f>OS!T61</f>
        <v>0</v>
      </c>
    </row>
    <row r="62" spans="1:12" ht="12.9" customHeight="1" x14ac:dyDescent="0.25">
      <c r="A62" s="52">
        <v>51</v>
      </c>
      <c r="B62" s="130" t="s">
        <v>193</v>
      </c>
      <c r="C62" s="95">
        <f>OS!D62</f>
        <v>0</v>
      </c>
      <c r="D62" s="95">
        <f>OS!G62</f>
        <v>0</v>
      </c>
      <c r="E62" s="95">
        <f>OS!H62</f>
        <v>0</v>
      </c>
      <c r="F62" s="95">
        <f>OS!M62</f>
        <v>0</v>
      </c>
      <c r="G62" s="95">
        <f>OS!R62</f>
        <v>0</v>
      </c>
      <c r="H62" s="30"/>
      <c r="I62" s="30"/>
      <c r="K62" s="125">
        <f>OS!S62</f>
        <v>0</v>
      </c>
      <c r="L62" s="125">
        <f>OS!T62</f>
        <v>0</v>
      </c>
    </row>
    <row r="63" spans="1:12" ht="12.9" customHeight="1" x14ac:dyDescent="0.25">
      <c r="A63" s="52">
        <v>52</v>
      </c>
      <c r="B63" s="130" t="s">
        <v>194</v>
      </c>
      <c r="C63" s="95">
        <f>OS!D63</f>
        <v>0</v>
      </c>
      <c r="D63" s="95">
        <f>OS!G63</f>
        <v>0</v>
      </c>
      <c r="E63" s="95">
        <f>OS!H63</f>
        <v>0</v>
      </c>
      <c r="F63" s="95">
        <f>OS!M63</f>
        <v>0</v>
      </c>
      <c r="G63" s="95">
        <f>OS!R63</f>
        <v>0</v>
      </c>
      <c r="H63" s="30"/>
      <c r="I63" s="30"/>
      <c r="K63" s="125">
        <f>OS!S63</f>
        <v>0</v>
      </c>
      <c r="L63" s="125">
        <f>OS!T63</f>
        <v>0</v>
      </c>
    </row>
    <row r="64" spans="1:12" ht="12.9" customHeight="1" x14ac:dyDescent="0.25">
      <c r="A64" s="52">
        <v>53</v>
      </c>
      <c r="B64" s="130" t="s">
        <v>195</v>
      </c>
      <c r="C64" s="95">
        <f>OS!D64</f>
        <v>0</v>
      </c>
      <c r="D64" s="95">
        <f>OS!G64</f>
        <v>0</v>
      </c>
      <c r="E64" s="95">
        <f>OS!H64</f>
        <v>0</v>
      </c>
      <c r="F64" s="95">
        <f>OS!M64</f>
        <v>0</v>
      </c>
      <c r="G64" s="95">
        <f>OS!R64</f>
        <v>0</v>
      </c>
      <c r="H64" s="30"/>
      <c r="I64" s="30"/>
      <c r="K64" s="125">
        <f>OS!S64</f>
        <v>0</v>
      </c>
      <c r="L64" s="125">
        <f>OS!T64</f>
        <v>0</v>
      </c>
    </row>
    <row r="65" spans="1:12" ht="12.9" customHeight="1" x14ac:dyDescent="0.25">
      <c r="A65" s="52">
        <v>54</v>
      </c>
      <c r="B65" s="130" t="s">
        <v>182</v>
      </c>
      <c r="C65" s="95">
        <f>OS!D65</f>
        <v>0</v>
      </c>
      <c r="D65" s="95">
        <f>OS!G65</f>
        <v>0</v>
      </c>
      <c r="E65" s="95">
        <f>OS!H65</f>
        <v>0</v>
      </c>
      <c r="F65" s="95">
        <f>OS!M65</f>
        <v>0</v>
      </c>
      <c r="G65" s="95">
        <f>OS!R65</f>
        <v>0</v>
      </c>
      <c r="H65" s="30"/>
      <c r="I65" s="30"/>
      <c r="K65" s="125">
        <f>OS!S65</f>
        <v>0</v>
      </c>
      <c r="L65" s="125">
        <f>OS!T65</f>
        <v>0</v>
      </c>
    </row>
    <row r="66" spans="1:12" ht="12.9" customHeight="1" x14ac:dyDescent="0.25">
      <c r="A66" s="52">
        <v>55</v>
      </c>
      <c r="B66" s="130" t="s">
        <v>183</v>
      </c>
      <c r="C66" s="95">
        <f>OS!D66</f>
        <v>0</v>
      </c>
      <c r="D66" s="95">
        <f>OS!G66</f>
        <v>15</v>
      </c>
      <c r="E66" s="95">
        <f>OS!H66</f>
        <v>15</v>
      </c>
      <c r="F66" s="95">
        <f>OS!M66</f>
        <v>15</v>
      </c>
      <c r="G66" s="95">
        <f>OS!R66</f>
        <v>0</v>
      </c>
      <c r="H66" s="30"/>
      <c r="I66" s="30"/>
      <c r="K66" s="125">
        <f>OS!S66</f>
        <v>0</v>
      </c>
      <c r="L66" s="125">
        <f>OS!T66</f>
        <v>0</v>
      </c>
    </row>
    <row r="67" spans="1:12" ht="12.9" customHeight="1" x14ac:dyDescent="0.25">
      <c r="A67" s="52">
        <v>56</v>
      </c>
      <c r="B67" s="130" t="s">
        <v>184</v>
      </c>
      <c r="C67" s="95">
        <f>OS!D67</f>
        <v>0</v>
      </c>
      <c r="D67" s="95">
        <f>OS!G67</f>
        <v>4</v>
      </c>
      <c r="E67" s="95">
        <f>OS!H67</f>
        <v>4</v>
      </c>
      <c r="F67" s="95">
        <f>OS!M67</f>
        <v>4</v>
      </c>
      <c r="G67" s="95">
        <f>OS!R67</f>
        <v>0</v>
      </c>
      <c r="H67" s="30"/>
      <c r="I67" s="30"/>
      <c r="K67" s="125">
        <f>OS!S67</f>
        <v>0</v>
      </c>
      <c r="L67" s="125">
        <f>OS!T67</f>
        <v>0</v>
      </c>
    </row>
    <row r="68" spans="1:12" ht="12.9" customHeight="1" x14ac:dyDescent="0.25">
      <c r="A68" s="52">
        <v>57</v>
      </c>
      <c r="B68" s="130" t="s">
        <v>185</v>
      </c>
      <c r="C68" s="95">
        <f>OS!D68</f>
        <v>0</v>
      </c>
      <c r="D68" s="95">
        <f>OS!G68</f>
        <v>0</v>
      </c>
      <c r="E68" s="95">
        <f>OS!H68</f>
        <v>0</v>
      </c>
      <c r="F68" s="95">
        <f>OS!M68</f>
        <v>0</v>
      </c>
      <c r="G68" s="95">
        <f>OS!R68</f>
        <v>0</v>
      </c>
      <c r="H68" s="30"/>
      <c r="I68" s="30"/>
      <c r="K68" s="125">
        <f>OS!S68</f>
        <v>0</v>
      </c>
      <c r="L68" s="125">
        <f>OS!T68</f>
        <v>0</v>
      </c>
    </row>
    <row r="69" spans="1:12" ht="12.9" customHeight="1" x14ac:dyDescent="0.25">
      <c r="A69" s="52">
        <v>58</v>
      </c>
      <c r="B69" s="130" t="s">
        <v>186</v>
      </c>
      <c r="C69" s="95">
        <f>OS!D69</f>
        <v>0</v>
      </c>
      <c r="D69" s="95">
        <f>OS!G69</f>
        <v>0</v>
      </c>
      <c r="E69" s="95">
        <f>OS!H69</f>
        <v>0</v>
      </c>
      <c r="F69" s="95">
        <f>OS!M69</f>
        <v>0</v>
      </c>
      <c r="G69" s="95">
        <f>OS!R69</f>
        <v>0</v>
      </c>
      <c r="H69" s="30"/>
      <c r="I69" s="30"/>
      <c r="K69" s="125">
        <f>OS!S69</f>
        <v>0</v>
      </c>
      <c r="L69" s="125">
        <f>OS!T69</f>
        <v>0</v>
      </c>
    </row>
    <row r="70" spans="1:12" ht="12.9" customHeight="1" x14ac:dyDescent="0.25">
      <c r="A70" s="52">
        <v>59</v>
      </c>
      <c r="B70" s="130" t="s">
        <v>187</v>
      </c>
      <c r="C70" s="95">
        <f>OS!D70</f>
        <v>0</v>
      </c>
      <c r="D70" s="95">
        <f>OS!G70</f>
        <v>0</v>
      </c>
      <c r="E70" s="95">
        <f>OS!H70</f>
        <v>0</v>
      </c>
      <c r="F70" s="95">
        <f>OS!M70</f>
        <v>0</v>
      </c>
      <c r="G70" s="95">
        <f>OS!R70</f>
        <v>0</v>
      </c>
      <c r="H70" s="30"/>
      <c r="I70" s="30"/>
      <c r="K70" s="125">
        <f>OS!S70</f>
        <v>0</v>
      </c>
      <c r="L70" s="125">
        <f>OS!T70</f>
        <v>0</v>
      </c>
    </row>
    <row r="71" spans="1:12" ht="12.9" customHeight="1" x14ac:dyDescent="0.25">
      <c r="A71" s="52">
        <v>60</v>
      </c>
      <c r="B71" s="130" t="s">
        <v>188</v>
      </c>
      <c r="C71" s="95">
        <f>OS!D71</f>
        <v>0</v>
      </c>
      <c r="D71" s="95">
        <f>OS!G71</f>
        <v>0</v>
      </c>
      <c r="E71" s="95">
        <f>OS!H71</f>
        <v>0</v>
      </c>
      <c r="F71" s="95">
        <f>OS!M71</f>
        <v>0</v>
      </c>
      <c r="G71" s="95">
        <f>OS!R71</f>
        <v>0</v>
      </c>
      <c r="H71" s="30"/>
      <c r="I71" s="30"/>
      <c r="K71" s="125">
        <f>OS!S71</f>
        <v>0</v>
      </c>
      <c r="L71" s="125">
        <f>OS!T71</f>
        <v>0</v>
      </c>
    </row>
    <row r="72" spans="1:12" ht="12.9" customHeight="1" x14ac:dyDescent="0.25">
      <c r="A72" s="52">
        <v>61</v>
      </c>
      <c r="B72" s="130" t="s">
        <v>189</v>
      </c>
      <c r="C72" s="95">
        <f>OS!D72</f>
        <v>0</v>
      </c>
      <c r="D72" s="95">
        <f>OS!G72</f>
        <v>0</v>
      </c>
      <c r="E72" s="95">
        <f>OS!H72</f>
        <v>0</v>
      </c>
      <c r="F72" s="95">
        <f>OS!M72</f>
        <v>0</v>
      </c>
      <c r="G72" s="95">
        <f>OS!R72</f>
        <v>0</v>
      </c>
      <c r="H72" s="30"/>
      <c r="I72" s="30"/>
      <c r="K72" s="125">
        <f>OS!S72</f>
        <v>0</v>
      </c>
      <c r="L72" s="125">
        <f>OS!T72</f>
        <v>0</v>
      </c>
    </row>
    <row r="73" spans="1:12" ht="12.9" customHeight="1" x14ac:dyDescent="0.25">
      <c r="A73" s="52">
        <v>62</v>
      </c>
      <c r="B73" s="130" t="s">
        <v>190</v>
      </c>
      <c r="C73" s="95">
        <f>OS!D73</f>
        <v>0</v>
      </c>
      <c r="D73" s="95">
        <f>OS!G73</f>
        <v>0</v>
      </c>
      <c r="E73" s="95">
        <f>OS!H73</f>
        <v>0</v>
      </c>
      <c r="F73" s="95">
        <f>OS!M73</f>
        <v>0</v>
      </c>
      <c r="G73" s="95">
        <f>OS!R73</f>
        <v>0</v>
      </c>
      <c r="H73" s="30"/>
      <c r="I73" s="30"/>
      <c r="K73" s="125">
        <f>OS!S73</f>
        <v>0</v>
      </c>
      <c r="L73" s="125">
        <f>OS!T73</f>
        <v>0</v>
      </c>
    </row>
    <row r="74" spans="1:12" ht="12.9" customHeight="1" x14ac:dyDescent="0.25">
      <c r="A74" s="52">
        <v>63</v>
      </c>
      <c r="B74" s="130" t="s">
        <v>191</v>
      </c>
      <c r="C74" s="95">
        <f>OS!D74</f>
        <v>0</v>
      </c>
      <c r="D74" s="95">
        <f>OS!G74</f>
        <v>0</v>
      </c>
      <c r="E74" s="95">
        <f>OS!H74</f>
        <v>0</v>
      </c>
      <c r="F74" s="95">
        <f>OS!M74</f>
        <v>0</v>
      </c>
      <c r="G74" s="95">
        <f>OS!R74</f>
        <v>0</v>
      </c>
      <c r="H74" s="30"/>
      <c r="I74" s="30"/>
      <c r="K74" s="125">
        <f>OS!S74</f>
        <v>0</v>
      </c>
      <c r="L74" s="125">
        <f>OS!T74</f>
        <v>0</v>
      </c>
    </row>
    <row r="75" spans="1:12" ht="12.9" customHeight="1" x14ac:dyDescent="0.25">
      <c r="A75" s="52">
        <v>64</v>
      </c>
      <c r="B75" s="130" t="s">
        <v>200</v>
      </c>
      <c r="C75" s="95">
        <f>OS!D75</f>
        <v>0</v>
      </c>
      <c r="D75" s="95">
        <f>OS!G75</f>
        <v>0</v>
      </c>
      <c r="E75" s="95">
        <f>OS!H75</f>
        <v>0</v>
      </c>
      <c r="F75" s="95">
        <f>OS!M75</f>
        <v>0</v>
      </c>
      <c r="G75" s="95">
        <f>OS!R75</f>
        <v>0</v>
      </c>
      <c r="H75" s="30"/>
      <c r="I75" s="30"/>
      <c r="K75" s="125">
        <f>OS!S75</f>
        <v>0</v>
      </c>
      <c r="L75" s="125">
        <f>OS!T75</f>
        <v>0</v>
      </c>
    </row>
    <row r="76" spans="1:12" ht="12.9" customHeight="1" x14ac:dyDescent="0.25">
      <c r="A76" s="52">
        <v>65</v>
      </c>
      <c r="B76" s="130" t="s">
        <v>229</v>
      </c>
      <c r="C76" s="95">
        <f>OS!D76</f>
        <v>0</v>
      </c>
      <c r="D76" s="95">
        <f>OS!G76</f>
        <v>212</v>
      </c>
      <c r="E76" s="95">
        <f>OS!H76</f>
        <v>212</v>
      </c>
      <c r="F76" s="95">
        <f>OS!M76</f>
        <v>212</v>
      </c>
      <c r="G76" s="95">
        <f>OS!R76</f>
        <v>0</v>
      </c>
      <c r="H76" s="30"/>
      <c r="I76" s="30"/>
      <c r="K76" s="125">
        <f>OS!S76</f>
        <v>0</v>
      </c>
      <c r="L76" s="125">
        <f>OS!T76</f>
        <v>0</v>
      </c>
    </row>
    <row r="77" spans="1:12" ht="12.9" customHeight="1" x14ac:dyDescent="0.25">
      <c r="A77" s="205" t="s">
        <v>230</v>
      </c>
      <c r="B77" s="204"/>
      <c r="C77" s="126">
        <f>OS!D77</f>
        <v>1484</v>
      </c>
      <c r="D77" s="126">
        <f>OS!G77</f>
        <v>5625</v>
      </c>
      <c r="E77" s="126">
        <f>OS!H77</f>
        <v>5463</v>
      </c>
      <c r="F77" s="126">
        <f>OS!M77</f>
        <v>5277</v>
      </c>
      <c r="G77" s="126">
        <f>OS!R77</f>
        <v>1832</v>
      </c>
      <c r="H77" s="126">
        <f>(SUM(H26:H76)+H12)</f>
        <v>48</v>
      </c>
      <c r="I77" s="126">
        <f>(SUM(I26:I76)+I12)</f>
        <v>123</v>
      </c>
      <c r="K77" s="128">
        <f>OS!S77</f>
        <v>13</v>
      </c>
      <c r="L77" s="128">
        <f>OS!T77</f>
        <v>60</v>
      </c>
    </row>
    <row r="78" spans="1:12" ht="12.9" customHeight="1" x14ac:dyDescent="0.25">
      <c r="A78" s="52">
        <v>66</v>
      </c>
      <c r="B78" s="130" t="s">
        <v>170</v>
      </c>
      <c r="C78" s="95">
        <f>OS!D78</f>
        <v>0</v>
      </c>
      <c r="D78" s="95">
        <f>OS!G78</f>
        <v>0</v>
      </c>
      <c r="E78" s="95">
        <f>OS!H78</f>
        <v>0</v>
      </c>
      <c r="F78" s="95">
        <f>OS!M78</f>
        <v>0</v>
      </c>
      <c r="G78" s="95">
        <f>OS!R78</f>
        <v>0</v>
      </c>
      <c r="H78" s="28"/>
      <c r="I78" s="28"/>
      <c r="K78" s="125">
        <f>OS!S78</f>
        <v>0</v>
      </c>
      <c r="L78" s="125">
        <f>OS!T78</f>
        <v>0</v>
      </c>
    </row>
    <row r="79" spans="1:12" ht="12.9" customHeight="1" x14ac:dyDescent="0.25">
      <c r="A79" s="52">
        <v>67</v>
      </c>
      <c r="B79" s="130" t="s">
        <v>171</v>
      </c>
      <c r="C79" s="95">
        <f>OS!D79</f>
        <v>0</v>
      </c>
      <c r="D79" s="95">
        <f>OS!G79</f>
        <v>2</v>
      </c>
      <c r="E79" s="95">
        <f>OS!H79</f>
        <v>2</v>
      </c>
      <c r="F79" s="95">
        <f>OS!M79</f>
        <v>2</v>
      </c>
      <c r="G79" s="95">
        <f>OS!R79</f>
        <v>0</v>
      </c>
      <c r="H79" s="28"/>
      <c r="I79" s="28"/>
      <c r="K79" s="125">
        <f>OS!S79</f>
        <v>0</v>
      </c>
      <c r="L79" s="125">
        <f>OS!T79</f>
        <v>0</v>
      </c>
    </row>
    <row r="80" spans="1:12" ht="12.9" customHeight="1" x14ac:dyDescent="0.25">
      <c r="A80" s="52">
        <v>68</v>
      </c>
      <c r="B80" s="130" t="s">
        <v>172</v>
      </c>
      <c r="C80" s="95">
        <f>OS!D80</f>
        <v>0</v>
      </c>
      <c r="D80" s="95">
        <f>OS!G80</f>
        <v>0</v>
      </c>
      <c r="E80" s="95">
        <f>OS!H80</f>
        <v>0</v>
      </c>
      <c r="F80" s="95">
        <f>OS!M80</f>
        <v>0</v>
      </c>
      <c r="G80" s="95">
        <f>OS!R80</f>
        <v>0</v>
      </c>
      <c r="H80" s="28"/>
      <c r="I80" s="28"/>
      <c r="K80" s="125">
        <f>OS!S80</f>
        <v>0</v>
      </c>
      <c r="L80" s="125">
        <f>OS!T80</f>
        <v>0</v>
      </c>
    </row>
    <row r="81" spans="1:12" ht="12.9" customHeight="1" x14ac:dyDescent="0.25">
      <c r="A81" s="52">
        <v>69</v>
      </c>
      <c r="B81" s="130" t="s">
        <v>173</v>
      </c>
      <c r="C81" s="95">
        <f>OS!D81</f>
        <v>0</v>
      </c>
      <c r="D81" s="95">
        <f>OS!G81</f>
        <v>0</v>
      </c>
      <c r="E81" s="95">
        <f>OS!H81</f>
        <v>0</v>
      </c>
      <c r="F81" s="95">
        <f>OS!M81</f>
        <v>0</v>
      </c>
      <c r="G81" s="95">
        <f>OS!R81</f>
        <v>0</v>
      </c>
      <c r="H81" s="28"/>
      <c r="I81" s="28"/>
      <c r="K81" s="125">
        <f>OS!S81</f>
        <v>0</v>
      </c>
      <c r="L81" s="125">
        <f>OS!T81</f>
        <v>0</v>
      </c>
    </row>
    <row r="82" spans="1:12" ht="12.9" customHeight="1" x14ac:dyDescent="0.25">
      <c r="A82" s="52">
        <v>70</v>
      </c>
      <c r="B82" s="130" t="s">
        <v>174</v>
      </c>
      <c r="C82" s="95">
        <f>OS!D82</f>
        <v>0</v>
      </c>
      <c r="D82" s="95">
        <f>OS!G82</f>
        <v>1</v>
      </c>
      <c r="E82" s="95">
        <f>OS!H82</f>
        <v>1</v>
      </c>
      <c r="F82" s="95">
        <f>OS!M82</f>
        <v>1</v>
      </c>
      <c r="G82" s="95">
        <f>OS!R82</f>
        <v>0</v>
      </c>
      <c r="H82" s="28"/>
      <c r="I82" s="28"/>
      <c r="K82" s="125">
        <f>OS!S82</f>
        <v>0</v>
      </c>
      <c r="L82" s="125">
        <f>OS!T82</f>
        <v>0</v>
      </c>
    </row>
    <row r="83" spans="1:12" ht="12.9" customHeight="1" x14ac:dyDescent="0.25">
      <c r="A83" s="52">
        <v>71</v>
      </c>
      <c r="B83" s="130" t="s">
        <v>175</v>
      </c>
      <c r="C83" s="95">
        <f>OS!D83</f>
        <v>2</v>
      </c>
      <c r="D83" s="95">
        <f>OS!G83</f>
        <v>13</v>
      </c>
      <c r="E83" s="95">
        <f>OS!H83</f>
        <v>11</v>
      </c>
      <c r="F83" s="95">
        <f>OS!M83</f>
        <v>9</v>
      </c>
      <c r="G83" s="95">
        <f>OS!R83</f>
        <v>6</v>
      </c>
      <c r="H83" s="30"/>
      <c r="I83" s="30"/>
      <c r="K83" s="125">
        <f>OS!S83</f>
        <v>0</v>
      </c>
      <c r="L83" s="125">
        <f>OS!T83</f>
        <v>0</v>
      </c>
    </row>
    <row r="84" spans="1:12" ht="12.9" customHeight="1" x14ac:dyDescent="0.25">
      <c r="A84" s="52">
        <v>72</v>
      </c>
      <c r="B84" s="130" t="s">
        <v>176</v>
      </c>
      <c r="C84" s="95">
        <f>OS!D84</f>
        <v>0</v>
      </c>
      <c r="D84" s="95">
        <f>OS!G84</f>
        <v>0</v>
      </c>
      <c r="E84" s="95">
        <f>OS!H84</f>
        <v>0</v>
      </c>
      <c r="F84" s="95">
        <f>OS!M84</f>
        <v>0</v>
      </c>
      <c r="G84" s="95">
        <f>OS!R84</f>
        <v>0</v>
      </c>
      <c r="H84" s="30"/>
      <c r="I84" s="30"/>
      <c r="K84" s="125">
        <f>OS!S84</f>
        <v>0</v>
      </c>
      <c r="L84" s="125">
        <f>OS!T84</f>
        <v>0</v>
      </c>
    </row>
    <row r="85" spans="1:12" ht="12.9" customHeight="1" x14ac:dyDescent="0.25">
      <c r="A85" s="205" t="s">
        <v>231</v>
      </c>
      <c r="B85" s="204"/>
      <c r="C85" s="126">
        <f>OS!D85</f>
        <v>2</v>
      </c>
      <c r="D85" s="126">
        <f>OS!G85</f>
        <v>16</v>
      </c>
      <c r="E85" s="126">
        <f>OS!H85</f>
        <v>14</v>
      </c>
      <c r="F85" s="126">
        <f>OS!M85</f>
        <v>12</v>
      </c>
      <c r="G85" s="126">
        <f>OS!R85</f>
        <v>6</v>
      </c>
      <c r="H85" s="126">
        <f>SUM(H78:H84)</f>
        <v>0</v>
      </c>
      <c r="I85" s="126">
        <f>SUM(I78:I84)</f>
        <v>0</v>
      </c>
      <c r="K85" s="128">
        <f>OS!S85</f>
        <v>0</v>
      </c>
      <c r="L85" s="128">
        <f>OS!T85</f>
        <v>0</v>
      </c>
    </row>
    <row r="86" spans="1:12" ht="12.9" customHeight="1" x14ac:dyDescent="0.25">
      <c r="A86" s="205" t="s">
        <v>232</v>
      </c>
      <c r="B86" s="204"/>
      <c r="C86" s="126">
        <f>OS!D86</f>
        <v>1486</v>
      </c>
      <c r="D86" s="126">
        <f>OS!G86</f>
        <v>5641</v>
      </c>
      <c r="E86" s="126">
        <f>OS!H86</f>
        <v>5477</v>
      </c>
      <c r="F86" s="126">
        <f>OS!M86</f>
        <v>5289</v>
      </c>
      <c r="G86" s="126">
        <f>OS!R86</f>
        <v>1838</v>
      </c>
      <c r="H86" s="126">
        <f>SUM(H77:H84)</f>
        <v>48</v>
      </c>
      <c r="I86" s="126">
        <f>SUM(I77:I84)</f>
        <v>123</v>
      </c>
      <c r="K86" s="128">
        <f>OS!S86</f>
        <v>13</v>
      </c>
      <c r="L86" s="128">
        <f>OS!T86</f>
        <v>60</v>
      </c>
    </row>
    <row r="87" spans="1:12" ht="12.9" customHeight="1" x14ac:dyDescent="0.25">
      <c r="A87" s="52">
        <v>73</v>
      </c>
      <c r="B87" s="53" t="s">
        <v>79</v>
      </c>
      <c r="C87" s="95">
        <f>OS!D87</f>
        <v>0</v>
      </c>
      <c r="D87" s="95">
        <f>OS!G87</f>
        <v>2158</v>
      </c>
      <c r="E87" s="95">
        <f>OS!H87</f>
        <v>2158</v>
      </c>
      <c r="F87" s="95">
        <f>OS!M87</f>
        <v>2158</v>
      </c>
      <c r="G87" s="95">
        <f>OS!R87</f>
        <v>0</v>
      </c>
      <c r="H87" s="30"/>
      <c r="I87" s="30"/>
      <c r="K87" s="125">
        <f>OS!S87</f>
        <v>0</v>
      </c>
      <c r="L87" s="125">
        <f>OS!T87</f>
        <v>0</v>
      </c>
    </row>
    <row r="88" spans="1:12" ht="12.9" customHeight="1" x14ac:dyDescent="0.25">
      <c r="A88" s="52">
        <v>74</v>
      </c>
      <c r="B88" s="130" t="s">
        <v>181</v>
      </c>
      <c r="C88" s="95">
        <f>OS!D88</f>
        <v>0</v>
      </c>
      <c r="D88" s="95">
        <f>OS!G88</f>
        <v>0</v>
      </c>
      <c r="E88" s="95">
        <f>OS!H88</f>
        <v>0</v>
      </c>
      <c r="F88" s="95">
        <f>OS!M88</f>
        <v>0</v>
      </c>
      <c r="G88" s="95">
        <f>OS!R88</f>
        <v>0</v>
      </c>
      <c r="H88" s="30"/>
      <c r="I88" s="30"/>
      <c r="K88" s="125">
        <f>OS!S88</f>
        <v>0</v>
      </c>
      <c r="L88" s="125">
        <f>OS!T88</f>
        <v>0</v>
      </c>
    </row>
    <row r="89" spans="1:12" ht="12.9" customHeight="1" x14ac:dyDescent="0.25">
      <c r="A89" s="52">
        <v>75</v>
      </c>
      <c r="B89" s="53" t="s">
        <v>80</v>
      </c>
      <c r="C89" s="95">
        <f>OS!D89</f>
        <v>0</v>
      </c>
      <c r="D89" s="95">
        <f>OS!G89</f>
        <v>855</v>
      </c>
      <c r="E89" s="95">
        <f>OS!H89</f>
        <v>855</v>
      </c>
      <c r="F89" s="95">
        <f>OS!M89</f>
        <v>855</v>
      </c>
      <c r="G89" s="95">
        <f>OS!R89</f>
        <v>0</v>
      </c>
      <c r="H89" s="30"/>
      <c r="I89" s="30"/>
      <c r="K89" s="125">
        <f>OS!S89</f>
        <v>0</v>
      </c>
      <c r="L89" s="125">
        <f>OS!T89</f>
        <v>0</v>
      </c>
    </row>
    <row r="90" spans="1:12" ht="12.9" customHeight="1" x14ac:dyDescent="0.25">
      <c r="A90" s="52">
        <v>76</v>
      </c>
      <c r="B90" s="53" t="s">
        <v>81</v>
      </c>
      <c r="C90" s="95">
        <f>OS!D90</f>
        <v>0</v>
      </c>
      <c r="D90" s="95">
        <f>OS!G90</f>
        <v>0</v>
      </c>
      <c r="E90" s="95">
        <f>OS!H90</f>
        <v>0</v>
      </c>
      <c r="F90" s="95">
        <f>OS!M90</f>
        <v>0</v>
      </c>
      <c r="G90" s="95">
        <f>OS!R90</f>
        <v>0</v>
      </c>
      <c r="H90" s="30"/>
      <c r="I90" s="30"/>
      <c r="K90" s="125">
        <f>OS!S90</f>
        <v>0</v>
      </c>
      <c r="L90" s="125">
        <f>OS!T90</f>
        <v>0</v>
      </c>
    </row>
    <row r="91" spans="1:12" ht="12.9" customHeight="1" x14ac:dyDescent="0.25">
      <c r="A91" s="52">
        <v>77</v>
      </c>
      <c r="B91" s="130" t="s">
        <v>82</v>
      </c>
      <c r="C91" s="95">
        <f>OS!D91</f>
        <v>0</v>
      </c>
      <c r="D91" s="95">
        <f>OS!G91</f>
        <v>0</v>
      </c>
      <c r="E91" s="95">
        <f>OS!H91</f>
        <v>0</v>
      </c>
      <c r="F91" s="95">
        <f>OS!M91</f>
        <v>0</v>
      </c>
      <c r="G91" s="95">
        <f>OS!R91</f>
        <v>0</v>
      </c>
      <c r="H91" s="30"/>
      <c r="I91" s="30"/>
      <c r="K91" s="125">
        <f>OS!S91</f>
        <v>0</v>
      </c>
      <c r="L91" s="125">
        <f>OS!T91</f>
        <v>0</v>
      </c>
    </row>
    <row r="92" spans="1:12" ht="12.9" customHeight="1" x14ac:dyDescent="0.25">
      <c r="A92" s="52">
        <v>78</v>
      </c>
      <c r="B92" s="129" t="s">
        <v>83</v>
      </c>
      <c r="C92" s="95">
        <f>OS!D92</f>
        <v>0</v>
      </c>
      <c r="D92" s="95">
        <f>OS!G92</f>
        <v>0</v>
      </c>
      <c r="E92" s="95">
        <f>OS!H92</f>
        <v>0</v>
      </c>
      <c r="F92" s="95">
        <f>OS!M92</f>
        <v>0</v>
      </c>
      <c r="G92" s="95">
        <f>OS!R92</f>
        <v>0</v>
      </c>
      <c r="H92" s="30"/>
      <c r="I92" s="30"/>
      <c r="K92" s="125">
        <f>OS!S92</f>
        <v>0</v>
      </c>
      <c r="L92" s="125">
        <f>OS!T92</f>
        <v>0</v>
      </c>
    </row>
    <row r="93" spans="1:12" ht="12.9" customHeight="1" x14ac:dyDescent="0.25">
      <c r="A93" s="52">
        <v>79</v>
      </c>
      <c r="B93" s="129" t="s">
        <v>84</v>
      </c>
      <c r="C93" s="95">
        <f>OS!D93</f>
        <v>0</v>
      </c>
      <c r="D93" s="95">
        <f>OS!G93</f>
        <v>0</v>
      </c>
      <c r="E93" s="95">
        <f>OS!H93</f>
        <v>0</v>
      </c>
      <c r="F93" s="95">
        <f>OS!M93</f>
        <v>0</v>
      </c>
      <c r="G93" s="95">
        <f>OS!R93</f>
        <v>0</v>
      </c>
      <c r="H93" s="30"/>
      <c r="I93" s="30"/>
      <c r="K93" s="125">
        <f>OS!S93</f>
        <v>0</v>
      </c>
      <c r="L93" s="125">
        <f>OS!T93</f>
        <v>0</v>
      </c>
    </row>
    <row r="94" spans="1:12" ht="12.9" customHeight="1" x14ac:dyDescent="0.25">
      <c r="A94" s="52">
        <v>80</v>
      </c>
      <c r="B94" s="129" t="s">
        <v>85</v>
      </c>
      <c r="C94" s="95">
        <f>OS!D94</f>
        <v>0</v>
      </c>
      <c r="D94" s="95">
        <f>OS!G94</f>
        <v>0</v>
      </c>
      <c r="E94" s="95">
        <f>OS!H94</f>
        <v>0</v>
      </c>
      <c r="F94" s="95">
        <f>OS!M94</f>
        <v>0</v>
      </c>
      <c r="G94" s="95">
        <f>OS!R94</f>
        <v>0</v>
      </c>
      <c r="H94" s="30"/>
      <c r="I94" s="30"/>
      <c r="K94" s="125">
        <f>OS!S94</f>
        <v>0</v>
      </c>
      <c r="L94" s="125">
        <f>OS!T94</f>
        <v>0</v>
      </c>
    </row>
    <row r="95" spans="1:12" ht="12.9" customHeight="1" x14ac:dyDescent="0.25">
      <c r="A95" s="52">
        <v>81</v>
      </c>
      <c r="B95" s="129" t="s">
        <v>86</v>
      </c>
      <c r="C95" s="95">
        <f>OS!D95</f>
        <v>0</v>
      </c>
      <c r="D95" s="95">
        <f>OS!G95</f>
        <v>0</v>
      </c>
      <c r="E95" s="95">
        <f>OS!H95</f>
        <v>0</v>
      </c>
      <c r="F95" s="95">
        <f>OS!M95</f>
        <v>0</v>
      </c>
      <c r="G95" s="95">
        <f>OS!R95</f>
        <v>0</v>
      </c>
      <c r="H95" s="30"/>
      <c r="I95" s="30"/>
      <c r="K95" s="125">
        <f>OS!S95</f>
        <v>0</v>
      </c>
      <c r="L95" s="125">
        <f>OS!T95</f>
        <v>0</v>
      </c>
    </row>
    <row r="96" spans="1:12" ht="12.9" customHeight="1" x14ac:dyDescent="0.25">
      <c r="A96" s="52">
        <v>82</v>
      </c>
      <c r="B96" s="130" t="s">
        <v>177</v>
      </c>
      <c r="C96" s="95">
        <f>OS!D96</f>
        <v>0</v>
      </c>
      <c r="D96" s="95">
        <f>OS!G96</f>
        <v>0</v>
      </c>
      <c r="E96" s="95">
        <f>OS!H96</f>
        <v>0</v>
      </c>
      <c r="F96" s="95">
        <f>OS!M96</f>
        <v>0</v>
      </c>
      <c r="G96" s="95">
        <f>OS!R96</f>
        <v>0</v>
      </c>
      <c r="H96" s="30"/>
      <c r="I96" s="30"/>
      <c r="K96" s="125">
        <f>OS!S96</f>
        <v>0</v>
      </c>
      <c r="L96" s="125">
        <f>OS!T96</f>
        <v>0</v>
      </c>
    </row>
    <row r="97" spans="1:12" ht="12.9" customHeight="1" x14ac:dyDescent="0.25">
      <c r="A97" s="52">
        <v>83</v>
      </c>
      <c r="B97" s="130" t="s">
        <v>196</v>
      </c>
      <c r="C97" s="95">
        <f>OS!D97</f>
        <v>0</v>
      </c>
      <c r="D97" s="95">
        <f>OS!G97</f>
        <v>0</v>
      </c>
      <c r="E97" s="95">
        <f>OS!H97</f>
        <v>0</v>
      </c>
      <c r="F97" s="95">
        <f>OS!M97</f>
        <v>0</v>
      </c>
      <c r="G97" s="95">
        <f>OS!R97</f>
        <v>0</v>
      </c>
      <c r="H97" s="30"/>
      <c r="I97" s="30"/>
      <c r="K97" s="125">
        <f>OS!S97</f>
        <v>0</v>
      </c>
      <c r="L97" s="125">
        <f>OS!T97</f>
        <v>0</v>
      </c>
    </row>
    <row r="98" spans="1:12" ht="12.9" customHeight="1" x14ac:dyDescent="0.25">
      <c r="A98" s="52">
        <v>84</v>
      </c>
      <c r="B98" s="130" t="s">
        <v>192</v>
      </c>
      <c r="C98" s="95">
        <f>OS!D98</f>
        <v>0</v>
      </c>
      <c r="D98" s="95">
        <f>OS!G98</f>
        <v>112</v>
      </c>
      <c r="E98" s="95">
        <f>OS!H98</f>
        <v>112</v>
      </c>
      <c r="F98" s="95">
        <f>OS!M98</f>
        <v>112</v>
      </c>
      <c r="G98" s="95">
        <f>OS!R98</f>
        <v>0</v>
      </c>
      <c r="H98" s="30"/>
      <c r="I98" s="30"/>
      <c r="K98" s="125">
        <f>OS!S98</f>
        <v>0</v>
      </c>
      <c r="L98" s="125">
        <f>OS!T98</f>
        <v>0</v>
      </c>
    </row>
    <row r="99" spans="1:12" ht="12.9" customHeight="1" x14ac:dyDescent="0.25">
      <c r="A99" s="206" t="s">
        <v>233</v>
      </c>
      <c r="B99" s="204"/>
      <c r="C99" s="127">
        <f>OS!D99</f>
        <v>0</v>
      </c>
      <c r="D99" s="127">
        <f>OS!G99</f>
        <v>3125</v>
      </c>
      <c r="E99" s="127">
        <f>OS!H99</f>
        <v>3125</v>
      </c>
      <c r="F99" s="127">
        <f>OS!M99</f>
        <v>3125</v>
      </c>
      <c r="G99" s="127">
        <f>OS!R99</f>
        <v>0</v>
      </c>
      <c r="H99" s="127">
        <f>SUM(H87:H98)</f>
        <v>0</v>
      </c>
      <c r="I99" s="127">
        <f>SUM(I87:I98)</f>
        <v>0</v>
      </c>
      <c r="K99" s="128">
        <f>OS!S99</f>
        <v>0</v>
      </c>
      <c r="L99" s="128">
        <f>OS!T99</f>
        <v>0</v>
      </c>
    </row>
    <row r="100" spans="1:12" ht="12.9" customHeight="1" x14ac:dyDescent="0.25">
      <c r="A100" s="206" t="s">
        <v>234</v>
      </c>
      <c r="B100" s="204"/>
      <c r="C100" s="127">
        <f>OS!D100</f>
        <v>1486</v>
      </c>
      <c r="D100" s="127">
        <f>OS!G100</f>
        <v>8766</v>
      </c>
      <c r="E100" s="127">
        <f>OS!H100</f>
        <v>8602</v>
      </c>
      <c r="F100" s="127">
        <f>OS!M100</f>
        <v>8414</v>
      </c>
      <c r="G100" s="127">
        <f>OS!R100</f>
        <v>1838</v>
      </c>
      <c r="H100" s="127">
        <f>SUM(H86,H99)</f>
        <v>48</v>
      </c>
      <c r="I100" s="127">
        <f>SUM(I86,I99)</f>
        <v>123</v>
      </c>
      <c r="K100" s="128">
        <f>OS!S100</f>
        <v>13</v>
      </c>
      <c r="L100" s="128">
        <f>OS!T100</f>
        <v>60</v>
      </c>
    </row>
    <row r="102" spans="1:12" ht="16.2" thickBot="1" x14ac:dyDescent="0.3">
      <c r="C102" s="64"/>
      <c r="D102" s="75"/>
      <c r="E102" s="76" t="s">
        <v>201</v>
      </c>
      <c r="F102" s="64"/>
      <c r="G102" s="64"/>
      <c r="H102" s="64"/>
      <c r="I102" s="64"/>
    </row>
    <row r="103" spans="1:12" ht="14.4" thickBot="1" x14ac:dyDescent="0.3">
      <c r="C103" s="195" t="s">
        <v>220</v>
      </c>
      <c r="D103" s="195"/>
      <c r="E103" s="191" t="str">
        <f>OS!AJ103</f>
        <v>ВФ- Бане Марковић</v>
      </c>
      <c r="F103" s="192"/>
      <c r="G103" s="192"/>
      <c r="H103" s="192"/>
      <c r="I103" s="193"/>
    </row>
    <row r="106" spans="1:12" ht="13.8" x14ac:dyDescent="0.25">
      <c r="C106" s="64"/>
      <c r="D106" s="77"/>
      <c r="E106" s="77" t="s">
        <v>221</v>
      </c>
    </row>
  </sheetData>
  <sheetProtection password="DF2F" sheet="1"/>
  <mergeCells count="25">
    <mergeCell ref="A1:C1"/>
    <mergeCell ref="D1:I1"/>
    <mergeCell ref="A3:I3"/>
    <mergeCell ref="A4:I4"/>
    <mergeCell ref="A5:A7"/>
    <mergeCell ref="G5:G7"/>
    <mergeCell ref="H5:H7"/>
    <mergeCell ref="I5:I7"/>
    <mergeCell ref="K5:L6"/>
    <mergeCell ref="A15:B15"/>
    <mergeCell ref="B5:B7"/>
    <mergeCell ref="C5:C7"/>
    <mergeCell ref="D5:D7"/>
    <mergeCell ref="E5:E7"/>
    <mergeCell ref="F5:F7"/>
    <mergeCell ref="C103:D103"/>
    <mergeCell ref="E103:I103"/>
    <mergeCell ref="A12:B12"/>
    <mergeCell ref="A25:B25"/>
    <mergeCell ref="A26:B26"/>
    <mergeCell ref="A85:B85"/>
    <mergeCell ref="A86:B86"/>
    <mergeCell ref="A99:B99"/>
    <mergeCell ref="A100:B100"/>
    <mergeCell ref="A77:B77"/>
  </mergeCells>
  <conditionalFormatting sqref="H8:H100 K8:K100">
    <cfRule type="expression" dxfId="1" priority="1" stopIfTrue="1">
      <formula>$K8&gt;$H8</formula>
    </cfRule>
  </conditionalFormatting>
  <conditionalFormatting sqref="I8:I100 L8:L100">
    <cfRule type="expression" dxfId="0" priority="2" stopIfTrue="1">
      <formula>$L8&gt;$I8</formula>
    </cfRule>
  </conditionalFormatting>
  <dataValidations count="1">
    <dataValidation type="whole" allowBlank="1" showErrorMessage="1" errorTitle="Погрешан унос" error="Можете унети само цео број, нулу или оставити празно!" sqref="H16:I24 H78:I84 H8:I11 H27:I76 H87:I98 H13:I14">
      <formula1>0</formula1>
      <formula2>99999999</formula2>
    </dataValidation>
  </dataValidations>
  <pageMargins left="0.7" right="0.7" top="0.75" bottom="0.75" header="0.3" footer="0.3"/>
  <pageSetup paperSize="8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OS</vt:lpstr>
      <vt:lpstr>Stari premdeti</vt:lpstr>
      <vt:lpstr>Izvrsenja</vt:lpstr>
      <vt:lpstr>RESNER</vt:lpstr>
      <vt:lpstr>NASPOR</vt:lpstr>
      <vt:lpstr>CEPEJ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</dc:creator>
  <cp:lastModifiedBy>Sandra</cp:lastModifiedBy>
  <cp:lastPrinted>2020-01-28T10:16:21Z</cp:lastPrinted>
  <dcterms:created xsi:type="dcterms:W3CDTF">2014-12-29T11:26:47Z</dcterms:created>
  <dcterms:modified xsi:type="dcterms:W3CDTF">2020-11-03T14:16:24Z</dcterms:modified>
</cp:coreProperties>
</file>